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 R A C O V N Í\PRÁCE AKTUÁLNÍ 2025\Zygula\Oplocení ZŠ Bruntál\rozp 24.6\"/>
    </mc:Choice>
  </mc:AlternateContent>
  <bookViews>
    <workbookView xWindow="0" yWindow="0" windowWidth="0" windowHeight="0"/>
  </bookViews>
  <sheets>
    <sheet name="Rekapitulace stavby" sheetId="1" r:id="rId1"/>
    <sheet name="D.1.1. - Architektonicko 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'D.1.1. - Architektonicko ...'!$C$89:$K$476</definedName>
    <definedName name="_xlnm.Print_Area" localSheetId="1">'D.1.1. - Architektonicko ...'!$C$4:$J$39,'D.1.1. - Architektonicko ...'!$C$45:$J$71,'D.1.1. - Architektonicko ...'!$C$77:$K$476</definedName>
    <definedName name="_xlnm.Print_Titles" localSheetId="1">'D.1.1. - Architektonicko ...'!$89:$89</definedName>
    <definedName name="_xlnm._FilterDatabase" localSheetId="2" hidden="1">'VRN - Vedlejší rozpočtové...'!$C$82:$K$99</definedName>
    <definedName name="_xlnm.Print_Area" localSheetId="2">'VRN - Vedlejší rozpočtové...'!$C$4:$J$39,'VRN - Vedlejší rozpočtové...'!$C$45:$J$64,'VRN - Vedlejší rozpočtové...'!$C$70:$K$99</definedName>
    <definedName name="_xlnm.Print_Titles" localSheetId="2">'VRN - Vedlejší rozpočtové...'!$82:$82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7"/>
  <c r="BH97"/>
  <c r="BG97"/>
  <c r="BF97"/>
  <c r="T97"/>
  <c r="T96"/>
  <c r="R97"/>
  <c r="R96"/>
  <c r="P97"/>
  <c r="P96"/>
  <c r="BI93"/>
  <c r="BH93"/>
  <c r="BG93"/>
  <c r="BF93"/>
  <c r="T93"/>
  <c r="T92"/>
  <c r="R93"/>
  <c r="R92"/>
  <c r="P93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472"/>
  <c r="BH472"/>
  <c r="BG472"/>
  <c r="BF472"/>
  <c r="T472"/>
  <c r="T471"/>
  <c r="T470"/>
  <c r="R472"/>
  <c r="R471"/>
  <c r="R470"/>
  <c r="P472"/>
  <c r="P471"/>
  <c r="P470"/>
  <c r="BI468"/>
  <c r="BH468"/>
  <c r="BG468"/>
  <c r="BF468"/>
  <c r="T468"/>
  <c r="R468"/>
  <c r="P468"/>
  <c r="BI466"/>
  <c r="BH466"/>
  <c r="BG466"/>
  <c r="BF466"/>
  <c r="T466"/>
  <c r="R466"/>
  <c r="P466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40"/>
  <c r="BH440"/>
  <c r="BG440"/>
  <c r="BF440"/>
  <c r="T440"/>
  <c r="R440"/>
  <c r="P440"/>
  <c r="BI435"/>
  <c r="BH435"/>
  <c r="BG435"/>
  <c r="BF435"/>
  <c r="T435"/>
  <c r="R435"/>
  <c r="P435"/>
  <c r="BI430"/>
  <c r="BH430"/>
  <c r="BG430"/>
  <c r="BF430"/>
  <c r="T430"/>
  <c r="R430"/>
  <c r="P430"/>
  <c r="BI424"/>
  <c r="BH424"/>
  <c r="BG424"/>
  <c r="BF424"/>
  <c r="T424"/>
  <c r="R424"/>
  <c r="P424"/>
  <c r="BI418"/>
  <c r="BH418"/>
  <c r="BG418"/>
  <c r="BF418"/>
  <c r="T418"/>
  <c r="R418"/>
  <c r="P418"/>
  <c r="BI410"/>
  <c r="BH410"/>
  <c r="BG410"/>
  <c r="BF410"/>
  <c r="T410"/>
  <c r="R410"/>
  <c r="P410"/>
  <c r="BI401"/>
  <c r="BH401"/>
  <c r="BG401"/>
  <c r="BF401"/>
  <c r="T401"/>
  <c r="R401"/>
  <c r="P401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0"/>
  <c r="BH380"/>
  <c r="BG380"/>
  <c r="BF380"/>
  <c r="T380"/>
  <c r="R380"/>
  <c r="P380"/>
  <c r="BI375"/>
  <c r="BH375"/>
  <c r="BG375"/>
  <c r="BF375"/>
  <c r="T375"/>
  <c r="R375"/>
  <c r="P375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T353"/>
  <c r="R354"/>
  <c r="R353"/>
  <c r="P354"/>
  <c r="P353"/>
  <c r="BI348"/>
  <c r="BH348"/>
  <c r="BG348"/>
  <c r="BF348"/>
  <c r="T348"/>
  <c r="R348"/>
  <c r="P348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8"/>
  <c r="BH298"/>
  <c r="BG298"/>
  <c r="BF298"/>
  <c r="T298"/>
  <c r="R298"/>
  <c r="P298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88"/>
  <c r="BH288"/>
  <c r="BG288"/>
  <c r="BF288"/>
  <c r="T288"/>
  <c r="R288"/>
  <c r="P288"/>
  <c r="BI287"/>
  <c r="BH287"/>
  <c r="BG287"/>
  <c r="BF287"/>
  <c r="T287"/>
  <c r="R287"/>
  <c r="P287"/>
  <c r="BI283"/>
  <c r="BH283"/>
  <c r="BG283"/>
  <c r="BF283"/>
  <c r="T283"/>
  <c r="R283"/>
  <c r="P283"/>
  <c r="BI282"/>
  <c r="BH282"/>
  <c r="BG282"/>
  <c r="BF282"/>
  <c r="T282"/>
  <c r="R282"/>
  <c r="P282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85"/>
  <c r="BH185"/>
  <c r="BG185"/>
  <c r="BF185"/>
  <c r="T185"/>
  <c r="R185"/>
  <c r="P185"/>
  <c r="BI183"/>
  <c r="BH183"/>
  <c r="BG183"/>
  <c r="BF183"/>
  <c r="T183"/>
  <c r="R183"/>
  <c r="P18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2"/>
  <c r="BH142"/>
  <c r="BG142"/>
  <c r="BF142"/>
  <c r="T142"/>
  <c r="R142"/>
  <c r="P142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98"/>
  <c r="BH98"/>
  <c r="BG98"/>
  <c r="BF98"/>
  <c r="T98"/>
  <c r="R98"/>
  <c r="P98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1" r="L50"/>
  <c r="AM50"/>
  <c r="AM49"/>
  <c r="L49"/>
  <c r="AM47"/>
  <c r="L47"/>
  <c r="L45"/>
  <c r="L44"/>
  <c i="2" r="BK440"/>
  <c r="BK275"/>
  <c r="J288"/>
  <c r="BK93"/>
  <c r="J199"/>
  <c r="BK168"/>
  <c r="BK199"/>
  <c r="BK461"/>
  <c r="BK203"/>
  <c r="J278"/>
  <c r="J410"/>
  <c r="J130"/>
  <c r="BK269"/>
  <c r="BK223"/>
  <c r="BK452"/>
  <c r="BK233"/>
  <c r="J368"/>
  <c r="BK215"/>
  <c r="BK332"/>
  <c r="BK401"/>
  <c r="J120"/>
  <c r="J305"/>
  <c r="J197"/>
  <c r="BK393"/>
  <c r="BK287"/>
  <c i="3" r="BK93"/>
  <c i="2" r="BK277"/>
  <c r="J463"/>
  <c r="J105"/>
  <c r="BK330"/>
  <c r="BK210"/>
  <c r="BK260"/>
  <c r="BK320"/>
  <c r="BK232"/>
  <c r="J424"/>
  <c r="J316"/>
  <c r="BK472"/>
  <c r="J125"/>
  <c r="J260"/>
  <c r="J170"/>
  <c r="J435"/>
  <c r="J93"/>
  <c r="J233"/>
  <c r="J366"/>
  <c r="J265"/>
  <c r="J232"/>
  <c r="BK368"/>
  <c r="BK125"/>
  <c r="BK418"/>
  <c r="J160"/>
  <c r="J299"/>
  <c r="BK313"/>
  <c r="BK142"/>
  <c r="J110"/>
  <c r="BK410"/>
  <c r="BK283"/>
  <c r="J459"/>
  <c r="J287"/>
  <c r="BK130"/>
  <c r="J255"/>
  <c r="BK364"/>
  <c r="BK466"/>
  <c r="BK468"/>
  <c r="J294"/>
  <c r="J447"/>
  <c r="J370"/>
  <c r="J309"/>
  <c r="BK316"/>
  <c r="J332"/>
  <c r="BK463"/>
  <c r="BK454"/>
  <c r="BK250"/>
  <c r="J250"/>
  <c r="BK255"/>
  <c r="BK375"/>
  <c r="J183"/>
  <c r="BK293"/>
  <c r="J452"/>
  <c r="J343"/>
  <c r="BK217"/>
  <c r="BK201"/>
  <c r="J375"/>
  <c r="BK115"/>
  <c r="J223"/>
  <c r="BK197"/>
  <c r="BK212"/>
  <c r="J418"/>
  <c r="J165"/>
  <c r="J134"/>
  <c r="J151"/>
  <c r="J364"/>
  <c r="J264"/>
  <c r="BK294"/>
  <c r="J157"/>
  <c r="J215"/>
  <c r="J430"/>
  <c r="BK268"/>
  <c r="J472"/>
  <c r="BK110"/>
  <c r="BK221"/>
  <c r="BK348"/>
  <c i="3" r="BK86"/>
  <c i="2" r="J320"/>
  <c r="BK265"/>
  <c r="BK227"/>
  <c r="BK288"/>
  <c i="1" r="AS54"/>
  <c i="2" r="BK424"/>
  <c r="BK157"/>
  <c r="J205"/>
  <c r="BK445"/>
  <c r="J330"/>
  <c r="J313"/>
  <c r="BK120"/>
  <c r="J442"/>
  <c r="J334"/>
  <c r="J214"/>
  <c r="BK282"/>
  <c r="J303"/>
  <c r="BK183"/>
  <c r="BK325"/>
  <c r="J210"/>
  <c i="3" r="J86"/>
  <c i="2" r="BK442"/>
  <c r="J298"/>
  <c r="J449"/>
  <c r="BK303"/>
  <c r="BK105"/>
  <c r="J203"/>
  <c r="J115"/>
  <c r="J244"/>
  <c r="BK457"/>
  <c r="J339"/>
  <c r="J454"/>
  <c r="BK343"/>
  <c r="BK298"/>
  <c r="J292"/>
  <c r="J359"/>
  <c r="J212"/>
  <c r="BK430"/>
  <c r="BK264"/>
  <c r="J468"/>
  <c r="J354"/>
  <c r="BK385"/>
  <c r="J275"/>
  <c r="BK341"/>
  <c r="BK449"/>
  <c i="3" r="J89"/>
  <c i="2" r="J389"/>
  <c r="J283"/>
  <c i="3" r="J93"/>
  <c i="2" r="BK278"/>
  <c r="BK276"/>
  <c r="BK447"/>
  <c r="BK170"/>
  <c r="BK238"/>
  <c r="J201"/>
  <c r="BK435"/>
  <c r="J276"/>
  <c r="BK165"/>
  <c r="J401"/>
  <c r="J348"/>
  <c r="BK354"/>
  <c r="J98"/>
  <c r="BK185"/>
  <c r="BK334"/>
  <c r="J217"/>
  <c r="BK366"/>
  <c r="BK98"/>
  <c r="J221"/>
  <c r="J142"/>
  <c r="BK309"/>
  <c i="3" r="BK89"/>
  <c i="2" r="BK359"/>
  <c r="J445"/>
  <c r="J268"/>
  <c r="BK134"/>
  <c i="3" r="J97"/>
  <c i="2" r="BK370"/>
  <c r="J242"/>
  <c r="BK292"/>
  <c r="BK380"/>
  <c r="J341"/>
  <c r="J185"/>
  <c r="J238"/>
  <c r="BK299"/>
  <c r="J227"/>
  <c r="J380"/>
  <c r="J457"/>
  <c r="BK305"/>
  <c r="J385"/>
  <c r="J277"/>
  <c r="J393"/>
  <c r="BK151"/>
  <c r="BK459"/>
  <c r="J269"/>
  <c r="BK205"/>
  <c i="3" r="BK97"/>
  <c i="2" r="BK389"/>
  <c r="J282"/>
  <c r="BK244"/>
  <c r="J293"/>
  <c r="J168"/>
  <c r="J325"/>
  <c r="BK160"/>
  <c r="J461"/>
  <c r="BK339"/>
  <c r="BK242"/>
  <c r="J466"/>
  <c r="J440"/>
  <c r="BK214"/>
  <c l="1" r="P249"/>
  <c r="BK249"/>
  <c r="J249"/>
  <c r="J63"/>
  <c r="R226"/>
  <c r="P319"/>
  <c r="P446"/>
  <c r="R249"/>
  <c r="R465"/>
  <c r="P226"/>
  <c r="BK319"/>
  <c r="J319"/>
  <c r="J64"/>
  <c r="P465"/>
  <c i="3" r="BK85"/>
  <c i="2" r="T226"/>
  <c r="T319"/>
  <c r="R446"/>
  <c r="BK92"/>
  <c r="J92"/>
  <c r="J61"/>
  <c r="T358"/>
  <c r="BK226"/>
  <c r="J226"/>
  <c r="J62"/>
  <c r="R319"/>
  <c r="T446"/>
  <c r="R92"/>
  <c r="R91"/>
  <c r="R90"/>
  <c r="R358"/>
  <c r="P92"/>
  <c r="P91"/>
  <c r="P90"/>
  <c i="1" r="AU55"/>
  <c i="2" r="P358"/>
  <c r="T465"/>
  <c i="3" r="T85"/>
  <c r="T84"/>
  <c r="T83"/>
  <c i="2" r="T249"/>
  <c r="BK446"/>
  <c r="J446"/>
  <c r="J67"/>
  <c i="3" r="R85"/>
  <c r="R84"/>
  <c r="R83"/>
  <c i="2" r="T92"/>
  <c r="T91"/>
  <c r="T90"/>
  <c r="BK358"/>
  <c r="J358"/>
  <c r="J66"/>
  <c r="BK465"/>
  <c r="J465"/>
  <c r="J68"/>
  <c i="3" r="P85"/>
  <c r="P84"/>
  <c r="P83"/>
  <c i="1" r="AU56"/>
  <c i="2" r="BK353"/>
  <c r="J353"/>
  <c r="J65"/>
  <c i="3" r="BK92"/>
  <c r="J92"/>
  <c r="J62"/>
  <c r="BK96"/>
  <c r="J96"/>
  <c r="J63"/>
  <c i="2" r="BK471"/>
  <c r="J471"/>
  <c r="J70"/>
  <c i="3" r="BE86"/>
  <c r="BE93"/>
  <c r="J52"/>
  <c r="F55"/>
  <c r="E48"/>
  <c r="BE97"/>
  <c r="BE89"/>
  <c i="2" r="E48"/>
  <c r="BE120"/>
  <c r="BE151"/>
  <c r="BE203"/>
  <c r="BE461"/>
  <c r="J52"/>
  <c r="BE105"/>
  <c r="BE160"/>
  <c r="BE168"/>
  <c r="BE197"/>
  <c r="BE227"/>
  <c r="BE238"/>
  <c r="BE293"/>
  <c r="BE299"/>
  <c r="BE303"/>
  <c r="BE305"/>
  <c r="BE332"/>
  <c r="BE339"/>
  <c r="BE343"/>
  <c r="BE370"/>
  <c r="BE170"/>
  <c r="BE199"/>
  <c r="BE214"/>
  <c r="BE217"/>
  <c r="BE244"/>
  <c r="BE255"/>
  <c r="BE264"/>
  <c r="BE298"/>
  <c r="BE366"/>
  <c r="BE375"/>
  <c r="BE380"/>
  <c r="BE449"/>
  <c r="F87"/>
  <c r="BE93"/>
  <c r="BE205"/>
  <c r="BE215"/>
  <c r="BE223"/>
  <c r="BE232"/>
  <c r="BE283"/>
  <c r="BE287"/>
  <c r="BE288"/>
  <c r="BE309"/>
  <c r="BE320"/>
  <c r="BE325"/>
  <c r="BE330"/>
  <c r="BE341"/>
  <c r="BE348"/>
  <c r="BE359"/>
  <c r="BE364"/>
  <c r="BE393"/>
  <c r="BE115"/>
  <c r="BE125"/>
  <c r="BE157"/>
  <c r="BE210"/>
  <c r="BE242"/>
  <c r="BE130"/>
  <c r="BE165"/>
  <c r="BE278"/>
  <c r="BE294"/>
  <c r="BE98"/>
  <c r="BE110"/>
  <c r="BE134"/>
  <c r="BE183"/>
  <c r="BE201"/>
  <c r="BE212"/>
  <c r="BE250"/>
  <c r="BE260"/>
  <c r="BE276"/>
  <c r="BE445"/>
  <c r="BE454"/>
  <c r="BE459"/>
  <c r="BE463"/>
  <c r="BE472"/>
  <c r="BE142"/>
  <c r="BE185"/>
  <c r="BE268"/>
  <c r="BE275"/>
  <c r="BE447"/>
  <c r="BE452"/>
  <c r="BE457"/>
  <c r="BE466"/>
  <c r="BE468"/>
  <c r="BE221"/>
  <c r="BE233"/>
  <c r="BE265"/>
  <c r="BE269"/>
  <c r="BE277"/>
  <c r="BE282"/>
  <c r="BE292"/>
  <c r="BE313"/>
  <c r="BE316"/>
  <c r="BE334"/>
  <c r="BE354"/>
  <c r="BE368"/>
  <c r="BE385"/>
  <c r="BE389"/>
  <c r="BE401"/>
  <c r="BE410"/>
  <c r="BE418"/>
  <c r="BE424"/>
  <c r="BE430"/>
  <c r="BE435"/>
  <c r="BE440"/>
  <c r="BE442"/>
  <c i="3" r="F37"/>
  <c i="1" r="BD56"/>
  <c i="3" r="F34"/>
  <c i="1" r="BA56"/>
  <c i="2" r="J34"/>
  <c i="1" r="AW55"/>
  <c i="3" r="F36"/>
  <c i="1" r="BC56"/>
  <c i="2" r="F35"/>
  <c i="1" r="BB55"/>
  <c i="2" r="F36"/>
  <c i="1" r="BC55"/>
  <c i="3" r="J34"/>
  <c i="1" r="AW56"/>
  <c i="3" r="F35"/>
  <c i="1" r="BB56"/>
  <c i="2" r="F37"/>
  <c i="1" r="BD55"/>
  <c i="2" r="F34"/>
  <c i="1" r="BA55"/>
  <c i="3" l="1" r="BK84"/>
  <c r="BK83"/>
  <c r="J83"/>
  <c r="J59"/>
  <c i="2" r="BK91"/>
  <c r="J91"/>
  <c r="J60"/>
  <c i="3" r="J85"/>
  <c r="J61"/>
  <c i="2" r="BK470"/>
  <c r="J470"/>
  <c r="J69"/>
  <c i="1" r="AU54"/>
  <c r="BD54"/>
  <c r="W33"/>
  <c i="3" r="J33"/>
  <c i="1" r="AV56"/>
  <c r="AT56"/>
  <c i="3" r="F33"/>
  <c i="1" r="AZ56"/>
  <c r="BC54"/>
  <c r="AY54"/>
  <c i="2" r="J33"/>
  <c i="1" r="AV55"/>
  <c r="AT55"/>
  <c i="2" r="F33"/>
  <c i="1" r="AZ55"/>
  <c r="BA54"/>
  <c r="W30"/>
  <c r="BB54"/>
  <c r="W31"/>
  <c i="3" l="1" r="J84"/>
  <c r="J60"/>
  <c i="2" r="BK90"/>
  <c r="J90"/>
  <c r="J59"/>
  <c i="3" r="J30"/>
  <c i="1" r="AG56"/>
  <c r="AX54"/>
  <c r="AW54"/>
  <c r="AK30"/>
  <c r="AZ54"/>
  <c r="AV54"/>
  <c r="AK29"/>
  <c r="W32"/>
  <c i="3" l="1" r="J39"/>
  <c i="1" r="AN56"/>
  <c i="2" r="J30"/>
  <c i="1" r="AG55"/>
  <c r="AG54"/>
  <c r="AK26"/>
  <c r="AK35"/>
  <c r="W29"/>
  <c r="AT54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<sst xmlns="http://schemas.openxmlformats.org/spreadsheetml/2006/main">
  <si>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</si>
  <si>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</si>
  <si>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</si>
  <si>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</si>
  <si>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</si>
  <si>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{84d66872-f313-4274-9c12-50bc8cb98065}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</si>
  <si>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</si>
  <si>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</si>
  <si>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</si>
  <si>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</si>
  <si>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</si>
  <si>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</si>
  <si>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</si>
  <si>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</si>
  <si>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</si>
  <si>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</si>
  <si>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</si>
  <si>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stávajícího oplocení areálu ZŠ Rýmařovská 15, Bruntál</t>
  </si>
  <si>
    <t>KSO:</t>
  </si>
  <si>
    <t>815 2</t>
  </si>
  <si>
    <t>CC-CZ:</t>
  </si>
  <si>
    <t>127</t>
  </si>
  <si>
    <t>Místo:</t>
  </si>
  <si>
    <t xml:space="preserve">parc.č. 1840/1 Bruntál  - město</t>
  </si>
  <si>
    <t>Datum:</t>
  </si>
  <si>
    <t>24. 6. 2025</t>
  </si>
  <si>
    <t>Zadavatel:</t>
  </si>
  <si>
    <t>IČ:</t>
  </si>
  <si>
    <t/>
  </si>
  <si>
    <t>Základní škola, Bruntál, Rýmařovská 15, p.o.</t>
  </si>
  <si>
    <t>DIČ:</t>
  </si>
  <si>
    <t>Účastník:</t>
  </si>
  <si>
    <t>Vyplň údaj</t>
  </si>
  <si>
    <t>Projektant:</t>
  </si>
  <si>
    <t>70604606</t>
  </si>
  <si>
    <t>Ing. Martin Lichvár, Opava</t>
  </si>
  <si>
    <t>True</t>
  </si>
  <si>
    <t>Zpracovatel:</t>
  </si>
  <si>
    <t>76445755</t>
  </si>
  <si>
    <t>Ing. Alena Chmelová, Opava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</si>
  <si>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</si>
  <si>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</si>
  <si>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</si>
  <si>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</si>
  <si>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</si>
  <si>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</si>
  <si>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</si>
  <si>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</si>
  <si>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</si>
  <si>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</si>
  <si>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</si>
  <si>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</si>
  <si>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</si>
  <si>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</si>
  <si>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</si>
  <si>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</si>
  <si>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</si>
  <si>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</si>
  <si>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</si>
  <si>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</si>
  <si>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</si>
  <si>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</si>
  <si>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</si>
  <si>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</si>
  <si>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</si>
  <si>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</si>
  <si>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</si>
  <si>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</si>
  <si>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</si>
  <si>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</si>
  <si>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</si>
  <si>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</si>
  <si>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</si>
  <si>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</si>
  <si>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</si>
  <si>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</si>
  <si>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</si>
  <si>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</si>
  <si>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</si>
  <si>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</si>
  <si>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</si>
  <si>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</si>
  <si>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 stavební řešení</t>
  </si>
  <si>
    <t>STA</t>
  </si>
  <si>
    <t>1</t>
  </si>
  <si>
    <t>{2fad682d-56b4-42cc-b03e-83d7c873d607}</t>
  </si>
  <si>
    <t>2</t>
  </si>
  <si>
    <t>VRN</t>
  </si>
  <si>
    <t>Vedlejší rozpočtové náklady</t>
  </si>
  <si>
    <t>{dc428e43-97f6-4e58-b465-7ff5fc72b735}</t>
  </si>
  <si>
    <t>KRYCÍ LIST SOUPISU PRACÍ</t>
  </si>
  <si>
    <t>Objekt:</t>
  </si>
  <si>
    <t>D.1.1.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</si>
  <si>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</si>
  <si>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</si>
  <si>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</si>
  <si>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</si>
  <si>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</si>
  <si>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</si>
  <si>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</si>
  <si>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</si>
  <si>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</si>
  <si>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</si>
  <si>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</si>
  <si>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</si>
  <si>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</si>
  <si>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</si>
  <si>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</si>
  <si>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</si>
  <si>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</si>
  <si>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</si>
  <si>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</si>
  <si>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</si>
  <si>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</si>
  <si>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</si>
  <si>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</si>
  <si>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</si>
  <si>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</si>
  <si>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</si>
  <si>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</si>
  <si>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</si>
  <si>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</si>
  <si>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</si>
  <si>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</si>
  <si>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</si>
  <si>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</si>
  <si>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</si>
  <si>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</si>
  <si>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</si>
  <si>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</si>
  <si>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</si>
  <si>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-87390283</t>
  </si>
  <si>
    <t>Online PSC</t>
  </si>
  <si>
    <t>https://podminky.urs.cz/item/CS_URS_2025_01/113106123</t>
  </si>
  <si>
    <t>VV</t>
  </si>
  <si>
    <t>dle TZ a PD</t>
  </si>
  <si>
    <t>stávající zpevněná plocha, pro bourání základu oplocení</t>
  </si>
  <si>
    <t xml:space="preserve">"východ  fa Ikar"  1,700*1,500</t>
  </si>
  <si>
    <t>113107111</t>
  </si>
  <si>
    <t>Odstranění podkladů nebo krytů ručně s přemístěním hmot na skládku na vzdálenost do 3 m nebo s naložením na dopravní prostředek z kameniva těženého, o tl. vrstvy do 100 mm</t>
  </si>
  <si>
    <t>1781480042</t>
  </si>
  <si>
    <t>https://podminky.urs.cz/item/CS_URS_2025_01/113107111</t>
  </si>
  <si>
    <t>štěrkový pás podél oplocení</t>
  </si>
  <si>
    <t xml:space="preserve">"sever  ul. Rýmařovská"  130,000*0,300</t>
  </si>
  <si>
    <t xml:space="preserve">"západ Zeyerova"    69,000*0,300</t>
  </si>
  <si>
    <t>Součet</t>
  </si>
  <si>
    <t>3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</si>
  <si>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</si>
  <si>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</si>
  <si>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-380205196</t>
  </si>
  <si>
    <t>https://podminky.urs.cz/item/CS_URS_2025_01/113107122</t>
  </si>
  <si>
    <t xml:space="preserve">"východ  fa Ikar"  (6,000+19,500+1,700)*0,500</t>
  </si>
  <si>
    <t>113107130</t>
  </si>
  <si>
    <t>Odstranění podkladů nebo krytů ručně s přemístěním hmot na skládku na vzdálenost do 3 m nebo s naložením na dopravní prostředek z betonu prostého, o tl. vrstvy do 100 mm</t>
  </si>
  <si>
    <t>-1215601044</t>
  </si>
  <si>
    <t>https://podminky.urs.cz/item/CS_URS_2025_01/113107130</t>
  </si>
  <si>
    <t xml:space="preserve">"východ  fa Ikar"  19,500*0,500</t>
  </si>
  <si>
    <t>5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</si>
  <si>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</si>
  <si>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</si>
  <si>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-642094</t>
  </si>
  <si>
    <t>https://podminky.urs.cz/item/CS_URS_2025_01/113107142</t>
  </si>
  <si>
    <t xml:space="preserve">"východ  fa Ikar"  6,000*0,500</t>
  </si>
  <si>
    <t>6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</si>
  <si>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</si>
  <si>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</si>
  <si>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</si>
  <si>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-2119159755</t>
  </si>
  <si>
    <t>https://podminky.urs.cz/item/CS_URS_2025_01/113202111</t>
  </si>
  <si>
    <t xml:space="preserve">"východ  fa Ikar" 2,000</t>
  </si>
  <si>
    <t>7</t>
  </si>
  <si>
    <t>122251101</t>
  </si>
  <si>
    <t>Odkopávky a prokopávky nezapažené strojně v hornině třídy těžitelnosti I skupiny 3 do 20 m3</t>
  </si>
  <si>
    <t>m3</t>
  </si>
  <si>
    <t>-934192475</t>
  </si>
  <si>
    <t>https://podminky.urs.cz/item/CS_URS_2025_01/122251101</t>
  </si>
  <si>
    <t>odkop stáv. podezdívky</t>
  </si>
  <si>
    <t xml:space="preserve">"východ  ze strany fy Ikar"  13,000*0,300*0,400</t>
  </si>
  <si>
    <t>8</t>
  </si>
  <si>
    <t>131111333</t>
  </si>
  <si>
    <t>Vrtání jamek ručním motorovým vrtákem průměru přes 200 do 300 mm</t>
  </si>
  <si>
    <t>-197438686</t>
  </si>
  <si>
    <t>https://podminky.urs.cz/item/CS_URS_2025_01/131111333</t>
  </si>
  <si>
    <t xml:space="preserve">"sever  ul. Rýmařovská,   nové základy sloupků"  51*0,900</t>
  </si>
  <si>
    <t>9</t>
  </si>
  <si>
    <t>132251101</t>
  </si>
  <si>
    <t>Hloubení nezapažených rýh šířky do 800 mm strojně s urovnáním dna do předepsaného profilu a spádu v hornině třídy těžitelnosti I skupiny 3 do 20 m3</t>
  </si>
  <si>
    <t>1397406138</t>
  </si>
  <si>
    <t>https://podminky.urs.cz/item/CS_URS_2025_01/132251101</t>
  </si>
  <si>
    <t>travnatá plocha, pro bourání základu oplocení</t>
  </si>
  <si>
    <t xml:space="preserve">"východ  fa Ikar" ( 13,000-8,000)*0,500*1,000</t>
  </si>
  <si>
    <t xml:space="preserve">"východ  fa Ikar"  (6,000+19,500+1,700)*0,500*(1,000-0,250)</t>
  </si>
  <si>
    <t>10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</si>
  <si>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</si>
  <si>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</si>
  <si>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1603498023</t>
  </si>
  <si>
    <t>https://podminky.urs.cz/item/CS_URS_2025_01/162251101</t>
  </si>
  <si>
    <t>výkopová zemina ke zpětným zásypům - na meziskládku a zpět</t>
  </si>
  <si>
    <t>1,560+12,700</t>
  </si>
  <si>
    <t xml:space="preserve">"v kořenové zóně"  8,000*0,300*1,000</t>
  </si>
  <si>
    <t>Mezisoučet</t>
  </si>
  <si>
    <t>16,66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</si>
  <si>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</si>
  <si>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</si>
  <si>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</si>
  <si>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-52880157</t>
  </si>
  <si>
    <t>https://podminky.urs.cz/item/CS_URS_2025_01/162751117</t>
  </si>
  <si>
    <t xml:space="preserve">"dovoz ornice"  19,500</t>
  </si>
  <si>
    <t xml:space="preserve">"odvoz přebytečné zeminy z vývrtu patek"  45,900*3,14*0,150*0,150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</si>
  <si>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</si>
  <si>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</si>
  <si>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-1702891033</t>
  </si>
  <si>
    <t>https://podminky.urs.cz/item/CS_URS_2025_01/162751119</t>
  </si>
  <si>
    <t>20,743*7 'Přepočtené koeficientem množství</t>
  </si>
  <si>
    <t>13</t>
  </si>
  <si>
    <t>167151101</t>
  </si>
  <si>
    <t>Nakládání, skládání a překládání neulehlého výkopku nebo sypaniny strojně nakládání, množství do 100 m3, z horniny třídy těžitelnosti I, skupiny 1 až 3</t>
  </si>
  <si>
    <t>-1104931290</t>
  </si>
  <si>
    <t>https://podminky.urs.cz/item/CS_URS_2025_01/167151101</t>
  </si>
  <si>
    <t>výkopová zemina ke zpětným zásypům - z meziskládky</t>
  </si>
  <si>
    <t>16,660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</si>
  <si>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</si>
  <si>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</si>
  <si>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</si>
  <si>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</si>
  <si>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1891757870</t>
  </si>
  <si>
    <t>https://podminky.urs.cz/item/CS_URS_2025_01/171201231</t>
  </si>
  <si>
    <t>3,243*1,9 'Přepočtené koeficientem množství</t>
  </si>
  <si>
    <t>15</t>
  </si>
  <si>
    <t>171251201</t>
  </si>
  <si>
    <t>Uložení sypaniny na skládky nebo meziskládky bez hutnění s upravením uložené sypaniny do předepsaného tvaru</t>
  </si>
  <si>
    <t>925412991</t>
  </si>
  <si>
    <t>https://podminky.urs.cz/item/CS_URS_2025_01/171251201</t>
  </si>
  <si>
    <t>16</t>
  </si>
  <si>
    <t>174151101</t>
  </si>
  <si>
    <t>Zásyp sypaninou z jakékoliv horniny strojně s uložením výkopku ve vrstvách se zhutněním jam, šachet, rýh nebo kolem objektů v těchto vykopávkách</t>
  </si>
  <si>
    <t>-2107945846</t>
  </si>
  <si>
    <t>https://podminky.urs.cz/item/CS_URS_2025_01/174151101</t>
  </si>
  <si>
    <t>travnatá plocha, zásyp základu oplocení</t>
  </si>
  <si>
    <t xml:space="preserve">"východ  fa Ikar"  5,000*0,500*1,000</t>
  </si>
  <si>
    <t>travnatá plocha, zásyp základu oplocení v kořenové zóně</t>
  </si>
  <si>
    <t>8,000*0,300*1,000</t>
  </si>
  <si>
    <t>stávající zpevněná plocha, zásyp základu oplocení</t>
  </si>
  <si>
    <t>dosypání terénu ornicí ve spádu</t>
  </si>
  <si>
    <t xml:space="preserve">"sever  ul. Rýmařovská"  130,000*(1,200*0,250)/2</t>
  </si>
  <si>
    <t>17</t>
  </si>
  <si>
    <t>M</t>
  </si>
  <si>
    <t>10364101</t>
  </si>
  <si>
    <t>zemina pro terénní úpravy - ornice</t>
  </si>
  <si>
    <t>-1836336132</t>
  </si>
  <si>
    <t>19,5*1,9 'Přepočtené koeficientem množství</t>
  </si>
  <si>
    <t>18</t>
  </si>
  <si>
    <t>174211101</t>
  </si>
  <si>
    <t>Zásyp sypaninou z jakékoliv horniny ručně s uložením výkopku ve vrstvách bez zhutnění jam, šachet, rýh nebo kolem objektů v těchto vykopávkách</t>
  </si>
  <si>
    <t>-403943334</t>
  </si>
  <si>
    <t>https://podminky.urs.cz/item/CS_URS_2025_01/174211101</t>
  </si>
  <si>
    <t>štěrkový pás podél oplocení - zpětný zásyp stávajícího kačírku</t>
  </si>
  <si>
    <t xml:space="preserve">"sever  ul. Rýmařovská"  130,000*0,300*0,100</t>
  </si>
  <si>
    <t xml:space="preserve">"západ Zeyerova"    69,000*0,300*0,100</t>
  </si>
  <si>
    <t>doplnění kačírku</t>
  </si>
  <si>
    <t>(130,000+69,000)*0,300*0,050</t>
  </si>
  <si>
    <t>zemina</t>
  </si>
  <si>
    <t>19</t>
  </si>
  <si>
    <t>58337403</t>
  </si>
  <si>
    <t>kamenivo dekorační (kačírek) frakce 16/32</t>
  </si>
  <si>
    <t>-128101124</t>
  </si>
  <si>
    <t>2,985*2 'Přepočtené koeficientem množství</t>
  </si>
  <si>
    <t>20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</si>
  <si>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</si>
  <si>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</si>
  <si>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-950539401</t>
  </si>
  <si>
    <t>https://podminky.urs.cz/item/CS_URS_2025_01/181111111</t>
  </si>
  <si>
    <t>181411131</t>
  </si>
  <si>
    <t>Založení trávníku na půdě předem připravené plochy do 1000 m2 výsevem včetně utažení parkového v rovině nebo na svahu do 1:5</t>
  </si>
  <si>
    <t>1260052640</t>
  </si>
  <si>
    <t>https://podminky.urs.cz/item/CS_URS_2025_01/181411131</t>
  </si>
  <si>
    <t>22</t>
  </si>
  <si>
    <t>00572410</t>
  </si>
  <si>
    <t>osivo směs travní parková</t>
  </si>
  <si>
    <t>kg</t>
  </si>
  <si>
    <t>-999753159</t>
  </si>
  <si>
    <t>250*0,02 'Přepočtené koeficientem množství</t>
  </si>
  <si>
    <t>23</t>
  </si>
  <si>
    <t>183117215</t>
  </si>
  <si>
    <t>Hloubení rýhy v kořenové zóně stromu šíře do 300 mm ručně, s přerušením kořenů do 30 mm v rovině nebo na svahu do 1:5, hloubky přes 800 do 1000 mm</t>
  </si>
  <si>
    <t>-230144859</t>
  </si>
  <si>
    <t>https://podminky.urs.cz/item/CS_URS_2025_01/183117215</t>
  </si>
  <si>
    <t xml:space="preserve">"východ  fa Ikar" 8,000</t>
  </si>
  <si>
    <t>24</t>
  </si>
  <si>
    <t>183403153</t>
  </si>
  <si>
    <t>Obdělání půdy hrabáním v rovině nebo na svahu do 1:5</t>
  </si>
  <si>
    <t>-968878963</t>
  </si>
  <si>
    <t>https://podminky.urs.cz/item/CS_URS_2025_01/183403153</t>
  </si>
  <si>
    <t>25</t>
  </si>
  <si>
    <t>184818232</t>
  </si>
  <si>
    <t>Ochrana kmene bedněním před poškozením stavebním provozem zřízení včetně odstranění výšky bednění do 2 m průměru kmene přes 300 do 500 mm</t>
  </si>
  <si>
    <t>kus</t>
  </si>
  <si>
    <t>-2134032566</t>
  </si>
  <si>
    <t>https://podminky.urs.cz/item/CS_URS_2025_01/184818232</t>
  </si>
  <si>
    <t>26</t>
  </si>
  <si>
    <t>18-001R</t>
  </si>
  <si>
    <t>Ochrana kořenového systému stromů při výkopových pracích</t>
  </si>
  <si>
    <t>kpl</t>
  </si>
  <si>
    <t>1824629367</t>
  </si>
  <si>
    <t>27</t>
  </si>
  <si>
    <t>185803211</t>
  </si>
  <si>
    <t>Uválcování trávníku v rovině nebo na svahu do 1:5</t>
  </si>
  <si>
    <t>258375728</t>
  </si>
  <si>
    <t>https://podminky.urs.cz/item/CS_URS_2025_01/185803211</t>
  </si>
  <si>
    <t>28</t>
  </si>
  <si>
    <t>185804312</t>
  </si>
  <si>
    <t>Zalití rostlin vodou plochy záhonů jednotlivě přes 20 m2</t>
  </si>
  <si>
    <t>487699560</t>
  </si>
  <si>
    <t>https://podminky.urs.cz/item/CS_URS_2025_01/185804312</t>
  </si>
  <si>
    <t xml:space="preserve">"zalití 2 x    .... 15l/m2"   250,000*0,015*2</t>
  </si>
  <si>
    <t>29</t>
  </si>
  <si>
    <t>185851121</t>
  </si>
  <si>
    <t>Dovoz vody pro zálivku rostlin na vzdálenost do 1000 m</t>
  </si>
  <si>
    <t>677657292</t>
  </si>
  <si>
    <t>https://podminky.urs.cz/item/CS_URS_2025_01/185851121</t>
  </si>
  <si>
    <t>30</t>
  </si>
  <si>
    <t>185851129</t>
  </si>
  <si>
    <t>Dovoz vody pro zálivku rostlin Příplatek k ceně za každých dalších i započatých 1000 m</t>
  </si>
  <si>
    <t>-905163698</t>
  </si>
  <si>
    <t>https://podminky.urs.cz/item/CS_URS_2025_01/185851129</t>
  </si>
  <si>
    <t>7,5*3 'Přepočtené koeficientem množství</t>
  </si>
  <si>
    <t>Zakládání</t>
  </si>
  <si>
    <t>31</t>
  </si>
  <si>
    <t>270002101</t>
  </si>
  <si>
    <t>Vložení trub (chrániček) do otvorů vytvořených v základových konstrukcích včetně utěsnění vnější průřezové plochy do 0,02 m2, tloušťky zdi do 0,5 m</t>
  </si>
  <si>
    <t>202380649</t>
  </si>
  <si>
    <t>https://podminky.urs.cz/item/CS_URS_2025_01/270002101</t>
  </si>
  <si>
    <t>NAVYŠNÍ BETONOVÉ PATKY NAD ÚT - PVC KG DN 110</t>
  </si>
  <si>
    <t xml:space="preserve">"sever  ul. Rýmařovská"  51</t>
  </si>
  <si>
    <t>32</t>
  </si>
  <si>
    <t>28611118</t>
  </si>
  <si>
    <t>trubka kanalizační PVC-U plnostěnná jednovrstvá DN 110x1000mm SN8</t>
  </si>
  <si>
    <t>279715852</t>
  </si>
  <si>
    <t>33</t>
  </si>
  <si>
    <t>274313711</t>
  </si>
  <si>
    <t>Základy z betonu prostého pasy betonu kamenem neprokládaného tř. C 20/25</t>
  </si>
  <si>
    <t>426980134</t>
  </si>
  <si>
    <t>https://podminky.urs.cz/item/CS_URS_2025_01/274313711</t>
  </si>
  <si>
    <t xml:space="preserve">"východ  fa Ikar,    plocha x tl."  38,000*0,250</t>
  </si>
  <si>
    <t xml:space="preserve">"betonáž částečně do výkopu"  9,500*1,035</t>
  </si>
  <si>
    <t>34</t>
  </si>
  <si>
    <t>274351121</t>
  </si>
  <si>
    <t>Bednění základů pasů rovné zřízení</t>
  </si>
  <si>
    <t>-437189161</t>
  </si>
  <si>
    <t>https://podminky.urs.cz/item/CS_URS_2025_01/274351121</t>
  </si>
  <si>
    <t xml:space="preserve">"východ  fa Ikar"  38,000+4,000</t>
  </si>
  <si>
    <t>35</t>
  </si>
  <si>
    <t>274351122</t>
  </si>
  <si>
    <t>Bednění základů pasů rovné odstranění</t>
  </si>
  <si>
    <t>-1641752556</t>
  </si>
  <si>
    <t>https://podminky.urs.cz/item/CS_URS_2025_01/274351122</t>
  </si>
  <si>
    <t>36</t>
  </si>
  <si>
    <t>275313511</t>
  </si>
  <si>
    <t>Základy z betonu prostého patky a bloky z betonu kamenem neprokládaného tř. C 12/15</t>
  </si>
  <si>
    <t>-1064378480</t>
  </si>
  <si>
    <t>https://podminky.urs.cz/item/CS_URS_2025_01/275313511</t>
  </si>
  <si>
    <t xml:space="preserve">"sever  ul. Rýmařovská"  0,25</t>
  </si>
  <si>
    <t>Svislé a kompletní konstrukce</t>
  </si>
  <si>
    <t>37</t>
  </si>
  <si>
    <t>311113142</t>
  </si>
  <si>
    <t>Nadzákladové zdi z betonových tvárnic ztraceného bednění hladkých včetně výplně z betonu C 20/25, tloušťky zdiva přes 150 do 200 mm</t>
  </si>
  <si>
    <t>-455151631</t>
  </si>
  <si>
    <t>https://podminky.urs.cz/item/CS_URS_2025_01/311113142</t>
  </si>
  <si>
    <t>plotová podezdívka</t>
  </si>
  <si>
    <t xml:space="preserve">"východ  fa Ikar"  25,000</t>
  </si>
  <si>
    <t>38</t>
  </si>
  <si>
    <t>311361821</t>
  </si>
  <si>
    <t>Výztuž nadzákladových zdí nosných svislých nebo odkloněných od svislice, rovných nebo oblých z betonářské oceli 10 505 (R) nebo BSt 500</t>
  </si>
  <si>
    <t>232278659</t>
  </si>
  <si>
    <t>https://podminky.urs.cz/item/CS_URS_2025_01/311361821</t>
  </si>
  <si>
    <t xml:space="preserve">plotová podezdívka   40 kg/m3</t>
  </si>
  <si>
    <t xml:space="preserve">"východ  fa Ikar,    plocha x tl. x váha"  25,000*0,200*0,040</t>
  </si>
  <si>
    <t>39</t>
  </si>
  <si>
    <t>338171111</t>
  </si>
  <si>
    <t>Montáž sloupků a vzpěr plotových ocelových trubkových nebo profilovaných výšky do 2 m se zalitím cementovou maltou do vynechaných otvorů</t>
  </si>
  <si>
    <t>1220029534</t>
  </si>
  <si>
    <t>https://podminky.urs.cz/item/CS_URS_2025_01/338171111</t>
  </si>
  <si>
    <t xml:space="preserve">"východ  fa Ikar"  17</t>
  </si>
  <si>
    <t>40</t>
  </si>
  <si>
    <t>553-2/P</t>
  </si>
  <si>
    <t>SLOUPEK PLOTOVÝ OCELOVÝ - SLOUPEK KOMAXITOVANÝ JAKL 40x60 mm, tl. 2mm dl. 2000 mm - BARVA ČERVENÁ RAL 3003</t>
  </si>
  <si>
    <t>75314668</t>
  </si>
  <si>
    <t>41</t>
  </si>
  <si>
    <t>338-001R</t>
  </si>
  <si>
    <t>Montáž sloupků branky ke stávající budově a oplocení na východní straně</t>
  </si>
  <si>
    <t>-985673806</t>
  </si>
  <si>
    <t xml:space="preserve">"východ  branka"  2</t>
  </si>
  <si>
    <t>42</t>
  </si>
  <si>
    <t>553-9/P.1</t>
  </si>
  <si>
    <t>sloupek branky 60x60mm dl 2,5m povrchová úprava Pz a komaxit RAL 3003</t>
  </si>
  <si>
    <t>-560620639</t>
  </si>
  <si>
    <t>43</t>
  </si>
  <si>
    <t>338171115</t>
  </si>
  <si>
    <t>Montáž sloupků a vzpěr plotových ocelových trubkových nebo profilovaných výšky do 2 m ukotvením k pevnému podkladu</t>
  </si>
  <si>
    <t>2006149243</t>
  </si>
  <si>
    <t>https://podminky.urs.cz/item/CS_URS_2025_01/338171115</t>
  </si>
  <si>
    <t xml:space="preserve">"východ oplocení u brány"  1</t>
  </si>
  <si>
    <t xml:space="preserve">"západ Zeyerova"    29+3</t>
  </si>
  <si>
    <t>44</t>
  </si>
  <si>
    <t>553-2/P.2</t>
  </si>
  <si>
    <t>SLOUPEK PLOTOVÝ OCELOVÝ - SLOUPEK ŽÁROVÝ ZINEK JAKL 40x60 mm, tl. 2mm dl. 2000 mm</t>
  </si>
  <si>
    <t>-1189715492</t>
  </si>
  <si>
    <t>45</t>
  </si>
  <si>
    <t>590483632</t>
  </si>
  <si>
    <t>46</t>
  </si>
  <si>
    <t>553-3/P</t>
  </si>
  <si>
    <t>patka na sloupek, PÚ Zn, vč spojovacího materiálu a závitových tyčí</t>
  </si>
  <si>
    <t>-381882377</t>
  </si>
  <si>
    <t>47</t>
  </si>
  <si>
    <t>338171123</t>
  </si>
  <si>
    <t>Montáž sloupků a vzpěr plotových ocelových trubkových nebo profilovaných výšky přes 2 do 2,6 m se zabetonováním do 0,08 m3 do připravených jamek</t>
  </si>
  <si>
    <t>-76445964</t>
  </si>
  <si>
    <t>https://podminky.urs.cz/item/CS_URS_2025_01/338171123</t>
  </si>
  <si>
    <t>48</t>
  </si>
  <si>
    <t>553-2/P.1</t>
  </si>
  <si>
    <t>SLOUPEK PLOTOVÝ OCELOVÝ - SLOUPEK KOMAXITOVANÝ JAKL 40x60 mm, tl. 2mm dl. 2500 mm - BARVA ČERVENÁ RAL 3003</t>
  </si>
  <si>
    <t>1011346865</t>
  </si>
  <si>
    <t>49</t>
  </si>
  <si>
    <t>348101210</t>
  </si>
  <si>
    <t>Osazení vrat nebo vrátek k oplocení na sloupky ocelové, plochy jednotlivě do 2 m2</t>
  </si>
  <si>
    <t>935249253</t>
  </si>
  <si>
    <t>https://podminky.urs.cz/item/CS_URS_2025_01/348101210</t>
  </si>
  <si>
    <t xml:space="preserve">"východ  branka  9/P"  1</t>
  </si>
  <si>
    <t>50</t>
  </si>
  <si>
    <t>33-9/P</t>
  </si>
  <si>
    <t>branka š. 1094 mm vč. výplně 3D panelem, vč. kování, PÚ žárový Zn</t>
  </si>
  <si>
    <t>-12756973</t>
  </si>
  <si>
    <t>51</t>
  </si>
  <si>
    <t>348121221</t>
  </si>
  <si>
    <t>Osazení podhrabových desek na ocelové sloupky, délky desek přes 2 do 3 m</t>
  </si>
  <si>
    <t>1726486532</t>
  </si>
  <si>
    <t>https://podminky.urs.cz/item/CS_URS_2025_01/348121221</t>
  </si>
  <si>
    <t xml:space="preserve">"8/P"  80</t>
  </si>
  <si>
    <t>52</t>
  </si>
  <si>
    <t>34-8/P</t>
  </si>
  <si>
    <t>Betonová podhrabová deska 2500 x 300 x 50 mm</t>
  </si>
  <si>
    <t>1604177982</t>
  </si>
  <si>
    <t>53</t>
  </si>
  <si>
    <t>34-7/P</t>
  </si>
  <si>
    <t xml:space="preserve">Držák podhrabové betonové desky, výška 30 cm (koncový, průběžný)  - kovový, pozink</t>
  </si>
  <si>
    <t>-716412523</t>
  </si>
  <si>
    <t>54</t>
  </si>
  <si>
    <t>348171143</t>
  </si>
  <si>
    <t>Montáž oplocení z dílců kovových panelových svařovaných, na ocelové profilované sloupky, výšky přes 1,0 do 1,5 m</t>
  </si>
  <si>
    <t>1913020345</t>
  </si>
  <si>
    <t>https://podminky.urs.cz/item/CS_URS_2025_01/348171143</t>
  </si>
  <si>
    <t xml:space="preserve">"1/P"  2,500*96</t>
  </si>
  <si>
    <t>55</t>
  </si>
  <si>
    <t>553-1/P</t>
  </si>
  <si>
    <t>PLOTOVÝ PANEL 3D - DRÁT 5mm, OPLOCENÍ VÝŠKA 1530 mm DÉLKA 2500 mm, VELIKOST OK 50x200mm- ŽÁROVÝ ZINEK</t>
  </si>
  <si>
    <t>-1442393187</t>
  </si>
  <si>
    <t>56</t>
  </si>
  <si>
    <t>348-001R</t>
  </si>
  <si>
    <t>Montáž plotové stříšky lepená mrazuvzdorným lepidlem z tvarovek broušených, plochých přírodních</t>
  </si>
  <si>
    <t>-163676864</t>
  </si>
  <si>
    <t xml:space="preserve">"východ  fa Ikar"  37,280</t>
  </si>
  <si>
    <t>57</t>
  </si>
  <si>
    <t>59241202</t>
  </si>
  <si>
    <t>deska zákrytová průběžná plotových prvků rovná 500x300x50mm přírodní</t>
  </si>
  <si>
    <t>2085897028</t>
  </si>
  <si>
    <t>37,28*2,05 'Přepočtené koeficientem množství</t>
  </si>
  <si>
    <t>58</t>
  </si>
  <si>
    <t>348-5/P</t>
  </si>
  <si>
    <t>D+M ÚCHYTKA PANELŮ PRŮBĚŽNÁ 60x40mm, PÚ Pz, vč. spojovacího materiálu</t>
  </si>
  <si>
    <t>1368700572</t>
  </si>
  <si>
    <t xml:space="preserve">Ocelová příchytka pro panely opatřená ochrannou galvanickou zinkovou vrstvou pro jeklový sloupek o rozměrech 60×40 mm </t>
  </si>
  <si>
    <t>303</t>
  </si>
  <si>
    <t>59</t>
  </si>
  <si>
    <t>348-6/P</t>
  </si>
  <si>
    <t>D+M ÚCHYTKA PANELŮ KONCOVÁ 60x40mm, PÚ Pz, vč. spojovacího materiálu</t>
  </si>
  <si>
    <t>-1479600921</t>
  </si>
  <si>
    <t>60</t>
  </si>
  <si>
    <t>34-10/P</t>
  </si>
  <si>
    <t>D+M brány předního vstupu vč. bočních sloupků, PÚ žárový Zn</t>
  </si>
  <si>
    <t>-105970694</t>
  </si>
  <si>
    <t xml:space="preserve">"kompletní provedení dle výkresu b7"  1</t>
  </si>
  <si>
    <t>61</t>
  </si>
  <si>
    <t>34-11/P</t>
  </si>
  <si>
    <t>D+M brány zadního vstupu vč. bočních sloupků, PÚ žárový Zn</t>
  </si>
  <si>
    <t>-1734306899</t>
  </si>
  <si>
    <t xml:space="preserve">"kompletní provedení dle výkresu b8"  1</t>
  </si>
  <si>
    <t>Komunikace pozemní</t>
  </si>
  <si>
    <t>62</t>
  </si>
  <si>
    <t>564851011</t>
  </si>
  <si>
    <t>Podklad ze štěrkodrti ŠD s rozprostřením a zhutněním plochy jednotlivě do 100 m2, po zhutnění tl. 150 mm</t>
  </si>
  <si>
    <t>1115678410</t>
  </si>
  <si>
    <t>https://podminky.urs.cz/item/CS_URS_2025_01/564851011</t>
  </si>
  <si>
    <t>stávající zpevněná plocha, zpětná montáž zámkové dlažby</t>
  </si>
  <si>
    <t>63</t>
  </si>
  <si>
    <t>564861011</t>
  </si>
  <si>
    <t>Podklad ze štěrkodrti ŠD s rozprostřením a zhutněním plochy jednotlivě do 100 m2, po zhutnění tl. 200 mm</t>
  </si>
  <si>
    <t>-473003895</t>
  </si>
  <si>
    <t>https://podminky.urs.cz/item/CS_URS_2025_01/564861011</t>
  </si>
  <si>
    <t>stávající zpevněná plocha, doplnění živice a betonu</t>
  </si>
  <si>
    <t xml:space="preserve">"východ  fa Ikar"  (6,000+19,500)*0,500</t>
  </si>
  <si>
    <t>64</t>
  </si>
  <si>
    <t>573111111</t>
  </si>
  <si>
    <t>Postřik infiltrační PI z asfaltu silničního s posypem kamenivem, v množství 0,60 kg/m2</t>
  </si>
  <si>
    <t>-1149294654</t>
  </si>
  <si>
    <t>https://podminky.urs.cz/item/CS_URS_2025_01/573111111</t>
  </si>
  <si>
    <t>65</t>
  </si>
  <si>
    <t>573231106</t>
  </si>
  <si>
    <t>Postřik spojovací PS bez posypu kamenivem ze silniční emulze, v množství 0,30 kg/m2</t>
  </si>
  <si>
    <t>1066790415</t>
  </si>
  <si>
    <t>https://podminky.urs.cz/item/CS_URS_2025_01/573231106</t>
  </si>
  <si>
    <t>66</t>
  </si>
  <si>
    <t>573311511</t>
  </si>
  <si>
    <t>Prolití podkladu nebo krytu z kameniva asfaltem, v množství 2,50 kg/m2</t>
  </si>
  <si>
    <t>1912866410</t>
  </si>
  <si>
    <t>https://podminky.urs.cz/item/CS_URS_2025_01/573311511</t>
  </si>
  <si>
    <t xml:space="preserve">stávající zpevněná plocha, doplnění živice </t>
  </si>
  <si>
    <t xml:space="preserve">"východ  fa Ikar" 6,000*0,500</t>
  </si>
  <si>
    <t>67</t>
  </si>
  <si>
    <t>577145031</t>
  </si>
  <si>
    <t>Asfaltový beton vrstva obrusná ACO 16 (ABH) s rozprostřením a zhutněním z modifikovaného asfaltu v pruhu šířky do 1,5 m, po zhutnění tl. 50 mm</t>
  </si>
  <si>
    <t>-1833603687</t>
  </si>
  <si>
    <t>https://podminky.urs.cz/item/CS_URS_2025_01/577145031</t>
  </si>
  <si>
    <t>68</t>
  </si>
  <si>
    <t>577145032</t>
  </si>
  <si>
    <t>Asfaltový beton vrstva ložní ACL 16 (ABH) s rozprostřením a zhutněním z modifikovaného asfaltu v pruhu šířky do 1,5 m, po zhutnění tl. 50 mm</t>
  </si>
  <si>
    <t>496026191</t>
  </si>
  <si>
    <t>https://podminky.urs.cz/item/CS_URS_2025_01/577145032</t>
  </si>
  <si>
    <t>69</t>
  </si>
  <si>
    <t>581111111</t>
  </si>
  <si>
    <t>Kryt cementobetonový silničních komunikací skupiny CB I tl. 100 mm</t>
  </si>
  <si>
    <t>-959594790</t>
  </si>
  <si>
    <t>https://podminky.urs.cz/item/CS_URS_2025_01/581111111</t>
  </si>
  <si>
    <t xml:space="preserve">stávající zpevněná plocha, doplnění  betonu</t>
  </si>
  <si>
    <t xml:space="preserve">"východ  fa Ikar" 19,500*0,500</t>
  </si>
  <si>
    <t>70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</si>
  <si>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</si>
  <si>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</si>
  <si>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1152737157</t>
  </si>
  <si>
    <t>https://podminky.urs.cz/item/CS_URS_2025_01/596211110</t>
  </si>
  <si>
    <t>stávající zpevněná plocha, zpětná montáž</t>
  </si>
  <si>
    <t>Úpravy povrchů, podlahy a osazování výplní</t>
  </si>
  <si>
    <t>71</t>
  </si>
  <si>
    <t>619996135</t>
  </si>
  <si>
    <t>Ochrana stavebních konstrukcí a samostatných prvků včetně pozdějšího odstranění obedněním z řeziva samostatných konstrukcí a prvků</t>
  </si>
  <si>
    <t>2057330831</t>
  </si>
  <si>
    <t>https://podminky.urs.cz/item/CS_URS_2025_01/619996135</t>
  </si>
  <si>
    <t xml:space="preserve">"ochrana stávajících thují"   95,000*2,000*1/3</t>
  </si>
  <si>
    <t>Ostatní konstrukce a práce, bourání</t>
  </si>
  <si>
    <t>72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</si>
  <si>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</si>
  <si>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</si>
  <si>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2031970421</t>
  </si>
  <si>
    <t>https://podminky.urs.cz/item/CS_URS_2025_01/916231213</t>
  </si>
  <si>
    <t>stávající zpevněná plocha, doplnění</t>
  </si>
  <si>
    <t>73</t>
  </si>
  <si>
    <t>59217017</t>
  </si>
  <si>
    <t>obrubník betonový chodníkový 1000x100x250mm</t>
  </si>
  <si>
    <t>265495998</t>
  </si>
  <si>
    <t>2*1,02 'Přepočtené koeficientem množství</t>
  </si>
  <si>
    <t>74</t>
  </si>
  <si>
    <t>919111211</t>
  </si>
  <si>
    <t>Řezání dilatačních spár v čerstvém cementobetonovém krytu vytvoření komůrky pro těsnící zálivku šířky 10 mm, hloubky 15 mm</t>
  </si>
  <si>
    <t>-455474184</t>
  </si>
  <si>
    <t>https://podminky.urs.cz/item/CS_URS_2025_01/919111211</t>
  </si>
  <si>
    <t>75</t>
  </si>
  <si>
    <t>919112211</t>
  </si>
  <si>
    <t>Řezání dilatačních spár v živičném krytu vytvoření komůrky pro těsnící zálivku šířky 10 mm, hloubky 15 mm</t>
  </si>
  <si>
    <t>-1698637123</t>
  </si>
  <si>
    <t>https://podminky.urs.cz/item/CS_URS_2025_01/919112211</t>
  </si>
  <si>
    <t>76</t>
  </si>
  <si>
    <t>919121111</t>
  </si>
  <si>
    <t>Utěsnění dilatačních spár zálivkou za studena v cementobetonovém nebo živičném krytu včetně adhezního nátěru s těsnicím profilem pod zálivkou, pro komůrky šířky 10 mm, hloubky 20 mm</t>
  </si>
  <si>
    <t>-1426099892</t>
  </si>
  <si>
    <t>https://podminky.urs.cz/item/CS_URS_2025_01/919121111</t>
  </si>
  <si>
    <t>stávající zpevněná plocha, doplnění živice a betonu, napojení na stáv. zpevněnou plochu</t>
  </si>
  <si>
    <t xml:space="preserve">"východ  fa Ikar"  28,000</t>
  </si>
  <si>
    <t>77</t>
  </si>
  <si>
    <t>919735112</t>
  </si>
  <si>
    <t>Řezání stávajícího živičného krytu nebo podkladu hloubky přes 50 do 100 mm</t>
  </si>
  <si>
    <t>297478048</t>
  </si>
  <si>
    <t>https://podminky.urs.cz/item/CS_URS_2025_01/919735112</t>
  </si>
  <si>
    <t xml:space="preserve">"východ  fa Ikar"  6,000</t>
  </si>
  <si>
    <t>78</t>
  </si>
  <si>
    <t>919735122</t>
  </si>
  <si>
    <t>Řezání stávajícího betonového krytu nebo podkladu hloubky přes 50 do 100 mm</t>
  </si>
  <si>
    <t>723893953</t>
  </si>
  <si>
    <t>https://podminky.urs.cz/item/CS_URS_2025_01/919735122</t>
  </si>
  <si>
    <t xml:space="preserve">"východ  fa Ikar"  19,500</t>
  </si>
  <si>
    <t>79</t>
  </si>
  <si>
    <t>953961113</t>
  </si>
  <si>
    <t>Kotva chemická s vyvrtáním otvoru do betonu, železobetonu nebo tvrdého kamene tmel, velikost M 12, hloubka 110 mm</t>
  </si>
  <si>
    <t>-1495296423</t>
  </si>
  <si>
    <t>https://podminky.urs.cz/item/CS_URS_2025_01/953961113</t>
  </si>
  <si>
    <t xml:space="preserve">"kotvení patek sloupků do stávajícího základu"  33*4</t>
  </si>
  <si>
    <t>80</t>
  </si>
  <si>
    <t>961055111</t>
  </si>
  <si>
    <t>Bourání základů z betonu železového</t>
  </si>
  <si>
    <t>821551549</t>
  </si>
  <si>
    <t>https://podminky.urs.cz/item/CS_URS_2025_01/961055111</t>
  </si>
  <si>
    <t>81</t>
  </si>
  <si>
    <t>962052211</t>
  </si>
  <si>
    <t>Bourání zdiva železobetonového nadzákladového, objemu přes 1 m3</t>
  </si>
  <si>
    <t>-807066250</t>
  </si>
  <si>
    <t>https://podminky.urs.cz/item/CS_URS_2025_01/962052211</t>
  </si>
  <si>
    <t>monolitické podezdívky, podhrabové desky</t>
  </si>
  <si>
    <t xml:space="preserve">"východ  fa Ikar,    plocha x tl."  25,000*0,250</t>
  </si>
  <si>
    <t xml:space="preserve">"sever  ul. Rýmařovská"  130,000*0,120*0,650</t>
  </si>
  <si>
    <t xml:space="preserve">"východ u brány"  2,500*0,650*0,150</t>
  </si>
  <si>
    <t>82</t>
  </si>
  <si>
    <t>966071721</t>
  </si>
  <si>
    <t>Bourání plotových sloupků a vzpěr ocelových trubkových nebo profilovaných výšky do 2,50 m odřezáním</t>
  </si>
  <si>
    <t>-1885975629</t>
  </si>
  <si>
    <t>https://podminky.urs.cz/item/CS_URS_2025_01/966071721</t>
  </si>
  <si>
    <t xml:space="preserve">"východ  fa Ikar"  18</t>
  </si>
  <si>
    <t xml:space="preserve">"sever  ul. Rýmařovská"  52</t>
  </si>
  <si>
    <t xml:space="preserve">"východ , oplocení u brány"  1</t>
  </si>
  <si>
    <t xml:space="preserve">"hlavní a zadní brána"  2+2</t>
  </si>
  <si>
    <t xml:space="preserve">"západ Zeyerova"    29</t>
  </si>
  <si>
    <t>83</t>
  </si>
  <si>
    <t>966072811</t>
  </si>
  <si>
    <t>Rozebrání oplocení z dílců rámových na ocelové sloupky, výšky přes 1 do 2 m</t>
  </si>
  <si>
    <t>-145615602</t>
  </si>
  <si>
    <t>https://podminky.urs.cz/item/CS_URS_2025_01/966072811</t>
  </si>
  <si>
    <t xml:space="preserve">"sever  ul. Rýmařovská"  130,000</t>
  </si>
  <si>
    <t xml:space="preserve">"východ oplocení u brány"  2,500</t>
  </si>
  <si>
    <t xml:space="preserve">"západ Zeyerova"    69,000</t>
  </si>
  <si>
    <t>84</t>
  </si>
  <si>
    <t>966073810</t>
  </si>
  <si>
    <t>Rozebrání vrat a vrátek k oplocení plochy jednotlivě do 2 m2</t>
  </si>
  <si>
    <t>2058420854</t>
  </si>
  <si>
    <t>https://podminky.urs.cz/item/CS_URS_2025_01/966073810</t>
  </si>
  <si>
    <t xml:space="preserve">"východ  branka "  1</t>
  </si>
  <si>
    <t xml:space="preserve">"západ Zeyerova"    1</t>
  </si>
  <si>
    <t>85</t>
  </si>
  <si>
    <t>966073813</t>
  </si>
  <si>
    <t>Rozebrání vrat a vrátek k oplocení plochy jednotlivě přes 10 do 20 m2</t>
  </si>
  <si>
    <t>1719727789</t>
  </si>
  <si>
    <t>https://podminky.urs.cz/item/CS_URS_2025_01/966073813</t>
  </si>
  <si>
    <t xml:space="preserve">"východ  hlavní brána "  1</t>
  </si>
  <si>
    <t xml:space="preserve">"zadní brána"  1</t>
  </si>
  <si>
    <t>86</t>
  </si>
  <si>
    <t>977271110</t>
  </si>
  <si>
    <t>Řezání ocelových profilů na staveništi úhlovou bruskou průřezu do 200 mm2</t>
  </si>
  <si>
    <t>-175949195</t>
  </si>
  <si>
    <t>https://podminky.urs.cz/item/CS_URS_2025_01/977271110</t>
  </si>
  <si>
    <t>zkrácení sloupků na požadovanou délku pro montáž do stáv základu</t>
  </si>
  <si>
    <t>87</t>
  </si>
  <si>
    <t>985311312</t>
  </si>
  <si>
    <t>Reprofilace betonu sanačními maltami na cementové bázi ručně rubu kleneb a podlah, tloušťky přes 10 do 20 mm</t>
  </si>
  <si>
    <t>-1827745558</t>
  </si>
  <si>
    <t>https://podminky.urs.cz/item/CS_URS_2025_01/985311312</t>
  </si>
  <si>
    <t xml:space="preserve">vyrovnání stávajícího podkladu základu  pro montáž nových sloupků</t>
  </si>
  <si>
    <t>33*0,1</t>
  </si>
  <si>
    <t>88</t>
  </si>
  <si>
    <t>985323111</t>
  </si>
  <si>
    <t>Spojovací (adhezní) můstek reprofilovaného betonu na cementové bázi, tloušťky 1 mm</t>
  </si>
  <si>
    <t>-313505546</t>
  </si>
  <si>
    <t>https://podminky.urs.cz/item/CS_URS_2025_01/985323111</t>
  </si>
  <si>
    <t>89</t>
  </si>
  <si>
    <t>99-002R</t>
  </si>
  <si>
    <t>Řezání krycí desky podezdívky na východní straně</t>
  </si>
  <si>
    <t>-1055718893</t>
  </si>
  <si>
    <t xml:space="preserve">"východ  fa Ikar - otvory v krycí desce pro sloupky"  8,000</t>
  </si>
  <si>
    <t>90</t>
  </si>
  <si>
    <t>99-001R</t>
  </si>
  <si>
    <t>Demontáž ocelového dorazu stávající branky z fasády objektu, vč. úpravy a začištění fasády (východní strana)</t>
  </si>
  <si>
    <t>444350561</t>
  </si>
  <si>
    <t>997</t>
  </si>
  <si>
    <t>Doprava suti a vybouraných hmot</t>
  </si>
  <si>
    <t>91</t>
  </si>
  <si>
    <t>997231111</t>
  </si>
  <si>
    <t>Vodorovná doprava suti a vybouraných hmot s vyložením a hrubým urovnáním na vzdálenost do 1 km</t>
  </si>
  <si>
    <t>-189172829</t>
  </si>
  <si>
    <t>https://podminky.urs.cz/item/CS_URS_2025_01/997231111</t>
  </si>
  <si>
    <t>92</t>
  </si>
  <si>
    <t>997231119</t>
  </si>
  <si>
    <t>Vodorovná doprava suti a vybouraných hmot s vyložením a hrubým urovnáním na vzdálenost Příplatek k cenám za každý další započatý 1 km</t>
  </si>
  <si>
    <t>-630602417</t>
  </si>
  <si>
    <t>https://podminky.urs.cz/item/CS_URS_2025_01/997231119</t>
  </si>
  <si>
    <t>76,691*16 'Přepočtené koeficientem množství</t>
  </si>
  <si>
    <t>93</t>
  </si>
  <si>
    <t>997231511</t>
  </si>
  <si>
    <t>Vodorovná doprava suti a vybouraných hmot s vyložením a hrubým urovnáním nakládání nebo překládání na dopravní prostředek při vodorovné dopravě suti a vybouraných hmot</t>
  </si>
  <si>
    <t>1375530222</t>
  </si>
  <si>
    <t>https://podminky.urs.cz/item/CS_URS_2025_01/997231511</t>
  </si>
  <si>
    <t>94</t>
  </si>
  <si>
    <t>997013631</t>
  </si>
  <si>
    <t>Poplatek za uložení stavebního odpadu na skládce (skládkovné) směsného stavebního a demoličního zatříděného do Katalogu odpadů pod kódem 17 09 04</t>
  </si>
  <si>
    <t>1586297093</t>
  </si>
  <si>
    <t>https://podminky.urs.cz/item/CS_URS_2025_01/997013631</t>
  </si>
  <si>
    <t>76,691-2,750-62,722-3,944-0,660</t>
  </si>
  <si>
    <t>95</t>
  </si>
  <si>
    <t>997221861</t>
  </si>
  <si>
    <t>Poplatek za uložení stavebního odpadu na recyklační skládce (skládkovné) z prostého betonu zatříděného do Katalogu odpadů pod kódem 17 01 01</t>
  </si>
  <si>
    <t>2083331283</t>
  </si>
  <si>
    <t>https://podminky.urs.cz/item/CS_URS_2025_01/997221861</t>
  </si>
  <si>
    <t>96</t>
  </si>
  <si>
    <t>997221862</t>
  </si>
  <si>
    <t>Poplatek za uložení stavebního odpadu na recyklační skládce (skládkovné) z armovaného betonu zatříděného do Katalogu odpadů pod kódem 17 01 01</t>
  </si>
  <si>
    <t>1943202148</t>
  </si>
  <si>
    <t>https://podminky.urs.cz/item/CS_URS_2025_01/997221862</t>
  </si>
  <si>
    <t>97</t>
  </si>
  <si>
    <t>997221873</t>
  </si>
  <si>
    <t>1195135222</t>
  </si>
  <si>
    <t>https://podminky.urs.cz/item/CS_URS_2025_01/997221873</t>
  </si>
  <si>
    <t>98</t>
  </si>
  <si>
    <t>997221875</t>
  </si>
  <si>
    <t>Poplatek za uložení stavebního odpadu na recyklační skládce (skládkovné) asfaltového bez obsahu dehtu zatříděného do Katalogu odpadů pod kódem 17 03 02</t>
  </si>
  <si>
    <t>989066704</t>
  </si>
  <si>
    <t>https://podminky.urs.cz/item/CS_URS_2025_01/997221875</t>
  </si>
  <si>
    <t>998</t>
  </si>
  <si>
    <t>Přesun hmot</t>
  </si>
  <si>
    <t>99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</si>
  <si>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</si>
  <si>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</si>
  <si>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1831587553</t>
  </si>
  <si>
    <t>https://podminky.urs.cz/item/CS_URS_2025_01/998232110</t>
  </si>
  <si>
    <t>100</t>
  </si>
  <si>
    <t>998232121</t>
  </si>
  <si>
    <t>Přesun hmot pro oplocení se svislou nosnou konstrukcí zděnou z cihel, tvárnic, bloků, popř. kovovou nebo dřevěnou Příplatek k ceně za zvětšený přesun přes vymezenou vodorovnou dopravní vzdálenost do 1000 m</t>
  </si>
  <si>
    <t>-1318926142</t>
  </si>
  <si>
    <t>https://podminky.urs.cz/item/CS_URS_2025_01/998232121</t>
  </si>
  <si>
    <t>PSV</t>
  </si>
  <si>
    <t>Práce a dodávky PSV</t>
  </si>
  <si>
    <t>767</t>
  </si>
  <si>
    <t>Konstrukce zámečnické</t>
  </si>
  <si>
    <t>101</t>
  </si>
  <si>
    <t>767996701</t>
  </si>
  <si>
    <t>Demontáž ostatních zámečnických konstrukcí řezáním o hmotnosti jednotlivých dílů do 50 kg</t>
  </si>
  <si>
    <t>-1461060000</t>
  </si>
  <si>
    <t>https://podminky.urs.cz/item/CS_URS_2025_01/767996701</t>
  </si>
  <si>
    <t xml:space="preserve">podhrabové desky ocel. vlnitý plech   8 kg/m2</t>
  </si>
  <si>
    <t xml:space="preserve">"západ Zeyerova"    69,000*0,500*8,0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</si>
  <si>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</si>
  <si>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</si>
  <si>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</si>
  <si>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</si>
  <si>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VRN3</t>
  </si>
  <si>
    <t>Zařízení staveniště</t>
  </si>
  <si>
    <t>030001000</t>
  </si>
  <si>
    <t>1024</t>
  </si>
  <si>
    <t>-1126183557</t>
  </si>
  <si>
    <t>https://podminky.urs.cz/item/CS_URS_2025_01/030001000</t>
  </si>
  <si>
    <t>P</t>
  </si>
  <si>
    <t xml:space="preserve">Poznámka k položce:_x000d_
*Zajištění bezpečného příjezdu a přístupu na staveniště a potřebných souhlasů a rozhodnutí s vybudováním zařízení staveniště_x000d_
*Náklady s připojením staveniště na energie + zajištění měření odběru energií _x000d_
*Vytýčení obvodu staveniště _x000d_
*Oplocení a zabezpečení prostoru staveniště proti neoprávněnému vstupu_x000d_
*Náklady na vybavení zařízení staveniště _x000d_
*Náklady na zajištění a pronájem mobilního WC_x000d_
*Náklady na spotřebované energie provozem zařízení staveniště _x000d_
*Náklady na úklid v prostoru staveniště a příjezdových komunikací ke staveništi _x000d_
*Opatření k zabránění nadměrného zatěžování staveniště a jeho okolí prachem (např. používání krycích plachet, kropení sutě a odtěžované zeminy vodou) _x000d_
*Náklady na odstranění a odvoz zařízení staveniště _x000d_
*Uvedení stavbou dotčených ploch a ploch zařízení staveniště do původního stavu </t>
  </si>
  <si>
    <t>031303000</t>
  </si>
  <si>
    <t>Náklady na zábor</t>
  </si>
  <si>
    <t>426896887</t>
  </si>
  <si>
    <t>https://podminky.urs.cz/item/CS_URS_2025_01/031303000</t>
  </si>
  <si>
    <t>Poznámka k položce:_x000d_
* vyřízení žádosti o zábor prostranství pro zařízení staveniště a potřeby stavby_x000d_
* náklady na zábor prostranství</t>
  </si>
  <si>
    <t>VRN4</t>
  </si>
  <si>
    <t>Inženýrská činnost</t>
  </si>
  <si>
    <t>045002000</t>
  </si>
  <si>
    <t>Kompletační a koordinační činnost</t>
  </si>
  <si>
    <t>1366908496</t>
  </si>
  <si>
    <t>https://podminky.urs.cz/item/CS_URS_2025_01/045002000</t>
  </si>
  <si>
    <t xml:space="preserve">Poznámka k položce:_x000d_
* kompletní dokladová část dle SoD (revize, atesty, certifikáty, prohlášení o shodě) pro předání a převzetí dokončeného díla a pro zajištění kolaudačního souhlasu _x000d_
* náklady zhotovitele, související s prováděním vzorkování dodávaných materiálů a výrobků v souladu s SoD _x000d_
_x000d_
 </t>
  </si>
  <si>
    <t>VRN7</t>
  </si>
  <si>
    <t>Provozní vlivy</t>
  </si>
  <si>
    <t>071002000</t>
  </si>
  <si>
    <t>Provoz investora, třetích osob</t>
  </si>
  <si>
    <t>-865762393</t>
  </si>
  <si>
    <t>https://podminky.urs.cz/item/CS_URS_2025_01/071002000</t>
  </si>
  <si>
    <t>Poznámka k položce:_x000d_
* informování uživatelů přilehlých objektů o průběhu stavby_x000d_
* opatření k zajištění bezpečnosti při pohybu uživatelů přilehlých objektů v okolí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</si>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</sst>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13107111" TargetMode="External" /><Relationship Id="rId3" Type="http://schemas.openxmlformats.org/officeDocument/2006/relationships/hyperlink" Target="https://podminky.urs.cz/item/CS_URS_2025_01/113107122" TargetMode="External" /><Relationship Id="rId4" Type="http://schemas.openxmlformats.org/officeDocument/2006/relationships/hyperlink" Target="https://podminky.urs.cz/item/CS_URS_2025_01/113107130" TargetMode="External" /><Relationship Id="rId5" Type="http://schemas.openxmlformats.org/officeDocument/2006/relationships/hyperlink" Target="https://podminky.urs.cz/item/CS_URS_2025_01/113107142" TargetMode="External" /><Relationship Id="rId6" Type="http://schemas.openxmlformats.org/officeDocument/2006/relationships/hyperlink" Target="https://podminky.urs.cz/item/CS_URS_2025_01/113202111" TargetMode="External" /><Relationship Id="rId7" Type="http://schemas.openxmlformats.org/officeDocument/2006/relationships/hyperlink" Target="https://podminky.urs.cz/item/CS_URS_2025_01/122251101" TargetMode="External" /><Relationship Id="rId8" Type="http://schemas.openxmlformats.org/officeDocument/2006/relationships/hyperlink" Target="https://podminky.urs.cz/item/CS_URS_2025_01/131111333" TargetMode="External" /><Relationship Id="rId9" Type="http://schemas.openxmlformats.org/officeDocument/2006/relationships/hyperlink" Target="https://podminky.urs.cz/item/CS_URS_2025_01/132251101" TargetMode="External" /><Relationship Id="rId10" Type="http://schemas.openxmlformats.org/officeDocument/2006/relationships/hyperlink" Target="https://podminky.urs.cz/item/CS_URS_2025_01/162251101" TargetMode="External" /><Relationship Id="rId11" Type="http://schemas.openxmlformats.org/officeDocument/2006/relationships/hyperlink" Target="https://podminky.urs.cz/item/CS_URS_2025_01/162751117" TargetMode="External" /><Relationship Id="rId12" Type="http://schemas.openxmlformats.org/officeDocument/2006/relationships/hyperlink" Target="https://podminky.urs.cz/item/CS_URS_2025_01/162751119" TargetMode="External" /><Relationship Id="rId13" Type="http://schemas.openxmlformats.org/officeDocument/2006/relationships/hyperlink" Target="https://podminky.urs.cz/item/CS_URS_2025_01/167151101" TargetMode="External" /><Relationship Id="rId14" Type="http://schemas.openxmlformats.org/officeDocument/2006/relationships/hyperlink" Target="https://podminky.urs.cz/item/CS_URS_2025_01/171201231" TargetMode="External" /><Relationship Id="rId15" Type="http://schemas.openxmlformats.org/officeDocument/2006/relationships/hyperlink" Target="https://podminky.urs.cz/item/CS_URS_2025_01/171251201" TargetMode="External" /><Relationship Id="rId16" Type="http://schemas.openxmlformats.org/officeDocument/2006/relationships/hyperlink" Target="https://podminky.urs.cz/item/CS_URS_2025_01/174151101" TargetMode="External" /><Relationship Id="rId17" Type="http://schemas.openxmlformats.org/officeDocument/2006/relationships/hyperlink" Target="https://podminky.urs.cz/item/CS_URS_2025_01/174211101" TargetMode="External" /><Relationship Id="rId18" Type="http://schemas.openxmlformats.org/officeDocument/2006/relationships/hyperlink" Target="https://podminky.urs.cz/item/CS_URS_2025_01/181111111" TargetMode="External" /><Relationship Id="rId19" Type="http://schemas.openxmlformats.org/officeDocument/2006/relationships/hyperlink" Target="https://podminky.urs.cz/item/CS_URS_2025_01/181411131" TargetMode="External" /><Relationship Id="rId20" Type="http://schemas.openxmlformats.org/officeDocument/2006/relationships/hyperlink" Target="https://podminky.urs.cz/item/CS_URS_2025_01/183117215" TargetMode="External" /><Relationship Id="rId21" Type="http://schemas.openxmlformats.org/officeDocument/2006/relationships/hyperlink" Target="https://podminky.urs.cz/item/CS_URS_2025_01/183403153" TargetMode="External" /><Relationship Id="rId22" Type="http://schemas.openxmlformats.org/officeDocument/2006/relationships/hyperlink" Target="https://podminky.urs.cz/item/CS_URS_2025_01/184818232" TargetMode="External" /><Relationship Id="rId23" Type="http://schemas.openxmlformats.org/officeDocument/2006/relationships/hyperlink" Target="https://podminky.urs.cz/item/CS_URS_2025_01/185803211" TargetMode="External" /><Relationship Id="rId24" Type="http://schemas.openxmlformats.org/officeDocument/2006/relationships/hyperlink" Target="https://podminky.urs.cz/item/CS_URS_2025_01/185804312" TargetMode="External" /><Relationship Id="rId25" Type="http://schemas.openxmlformats.org/officeDocument/2006/relationships/hyperlink" Target="https://podminky.urs.cz/item/CS_URS_2025_01/185851121" TargetMode="External" /><Relationship Id="rId26" Type="http://schemas.openxmlformats.org/officeDocument/2006/relationships/hyperlink" Target="https://podminky.urs.cz/item/CS_URS_2025_01/185851129" TargetMode="External" /><Relationship Id="rId27" Type="http://schemas.openxmlformats.org/officeDocument/2006/relationships/hyperlink" Target="https://podminky.urs.cz/item/CS_URS_2025_01/270002101" TargetMode="External" /><Relationship Id="rId28" Type="http://schemas.openxmlformats.org/officeDocument/2006/relationships/hyperlink" Target="https://podminky.urs.cz/item/CS_URS_2025_01/274313711" TargetMode="External" /><Relationship Id="rId29" Type="http://schemas.openxmlformats.org/officeDocument/2006/relationships/hyperlink" Target="https://podminky.urs.cz/item/CS_URS_2025_01/274351121" TargetMode="External" /><Relationship Id="rId30" Type="http://schemas.openxmlformats.org/officeDocument/2006/relationships/hyperlink" Target="https://podminky.urs.cz/item/CS_URS_2025_01/274351122" TargetMode="External" /><Relationship Id="rId31" Type="http://schemas.openxmlformats.org/officeDocument/2006/relationships/hyperlink" Target="https://podminky.urs.cz/item/CS_URS_2025_01/275313511" TargetMode="External" /><Relationship Id="rId32" Type="http://schemas.openxmlformats.org/officeDocument/2006/relationships/hyperlink" Target="https://podminky.urs.cz/item/CS_URS_2025_01/311113142" TargetMode="External" /><Relationship Id="rId33" Type="http://schemas.openxmlformats.org/officeDocument/2006/relationships/hyperlink" Target="https://podminky.urs.cz/item/CS_URS_2025_01/311361821" TargetMode="External" /><Relationship Id="rId34" Type="http://schemas.openxmlformats.org/officeDocument/2006/relationships/hyperlink" Target="https://podminky.urs.cz/item/CS_URS_2025_01/338171111" TargetMode="External" /><Relationship Id="rId35" Type="http://schemas.openxmlformats.org/officeDocument/2006/relationships/hyperlink" Target="https://podminky.urs.cz/item/CS_URS_2025_01/338171115" TargetMode="External" /><Relationship Id="rId36" Type="http://schemas.openxmlformats.org/officeDocument/2006/relationships/hyperlink" Target="https://podminky.urs.cz/item/CS_URS_2025_01/338171123" TargetMode="External" /><Relationship Id="rId37" Type="http://schemas.openxmlformats.org/officeDocument/2006/relationships/hyperlink" Target="https://podminky.urs.cz/item/CS_URS_2025_01/348101210" TargetMode="External" /><Relationship Id="rId38" Type="http://schemas.openxmlformats.org/officeDocument/2006/relationships/hyperlink" Target="https://podminky.urs.cz/item/CS_URS_2025_01/348121221" TargetMode="External" /><Relationship Id="rId39" Type="http://schemas.openxmlformats.org/officeDocument/2006/relationships/hyperlink" Target="https://podminky.urs.cz/item/CS_URS_2025_01/348171143" TargetMode="External" /><Relationship Id="rId40" Type="http://schemas.openxmlformats.org/officeDocument/2006/relationships/hyperlink" Target="https://podminky.urs.cz/item/CS_URS_2025_01/564851011" TargetMode="External" /><Relationship Id="rId41" Type="http://schemas.openxmlformats.org/officeDocument/2006/relationships/hyperlink" Target="https://podminky.urs.cz/item/CS_URS_2025_01/564861011" TargetMode="External" /><Relationship Id="rId42" Type="http://schemas.openxmlformats.org/officeDocument/2006/relationships/hyperlink" Target="https://podminky.urs.cz/item/CS_URS_2025_01/573111111" TargetMode="External" /><Relationship Id="rId43" Type="http://schemas.openxmlformats.org/officeDocument/2006/relationships/hyperlink" Target="https://podminky.urs.cz/item/CS_URS_2025_01/573231106" TargetMode="External" /><Relationship Id="rId44" Type="http://schemas.openxmlformats.org/officeDocument/2006/relationships/hyperlink" Target="https://podminky.urs.cz/item/CS_URS_2025_01/573311511" TargetMode="External" /><Relationship Id="rId45" Type="http://schemas.openxmlformats.org/officeDocument/2006/relationships/hyperlink" Target="https://podminky.urs.cz/item/CS_URS_2025_01/577145031" TargetMode="External" /><Relationship Id="rId46" Type="http://schemas.openxmlformats.org/officeDocument/2006/relationships/hyperlink" Target="https://podminky.urs.cz/item/CS_URS_2025_01/577145032" TargetMode="External" /><Relationship Id="rId47" Type="http://schemas.openxmlformats.org/officeDocument/2006/relationships/hyperlink" Target="https://podminky.urs.cz/item/CS_URS_2025_01/581111111" TargetMode="External" /><Relationship Id="rId48" Type="http://schemas.openxmlformats.org/officeDocument/2006/relationships/hyperlink" Target="https://podminky.urs.cz/item/CS_URS_2025_01/596211110" TargetMode="External" /><Relationship Id="rId49" Type="http://schemas.openxmlformats.org/officeDocument/2006/relationships/hyperlink" Target="https://podminky.urs.cz/item/CS_URS_2025_01/619996135" TargetMode="External" /><Relationship Id="rId50" Type="http://schemas.openxmlformats.org/officeDocument/2006/relationships/hyperlink" Target="https://podminky.urs.cz/item/CS_URS_2025_01/916231213" TargetMode="External" /><Relationship Id="rId51" Type="http://schemas.openxmlformats.org/officeDocument/2006/relationships/hyperlink" Target="https://podminky.urs.cz/item/CS_URS_2025_01/919111211" TargetMode="External" /><Relationship Id="rId52" Type="http://schemas.openxmlformats.org/officeDocument/2006/relationships/hyperlink" Target="https://podminky.urs.cz/item/CS_URS_2025_01/919112211" TargetMode="External" /><Relationship Id="rId53" Type="http://schemas.openxmlformats.org/officeDocument/2006/relationships/hyperlink" Target="https://podminky.urs.cz/item/CS_URS_2025_01/919121111" TargetMode="External" /><Relationship Id="rId54" Type="http://schemas.openxmlformats.org/officeDocument/2006/relationships/hyperlink" Target="https://podminky.urs.cz/item/CS_URS_2025_01/919735112" TargetMode="External" /><Relationship Id="rId55" Type="http://schemas.openxmlformats.org/officeDocument/2006/relationships/hyperlink" Target="https://podminky.urs.cz/item/CS_URS_2025_01/919735122" TargetMode="External" /><Relationship Id="rId56" Type="http://schemas.openxmlformats.org/officeDocument/2006/relationships/hyperlink" Target="https://podminky.urs.cz/item/CS_URS_2025_01/953961113" TargetMode="External" /><Relationship Id="rId57" Type="http://schemas.openxmlformats.org/officeDocument/2006/relationships/hyperlink" Target="https://podminky.urs.cz/item/CS_URS_2025_01/961055111" TargetMode="External" /><Relationship Id="rId58" Type="http://schemas.openxmlformats.org/officeDocument/2006/relationships/hyperlink" Target="https://podminky.urs.cz/item/CS_URS_2025_01/962052211" TargetMode="External" /><Relationship Id="rId59" Type="http://schemas.openxmlformats.org/officeDocument/2006/relationships/hyperlink" Target="https://podminky.urs.cz/item/CS_URS_2025_01/966071721" TargetMode="External" /><Relationship Id="rId60" Type="http://schemas.openxmlformats.org/officeDocument/2006/relationships/hyperlink" Target="https://podminky.urs.cz/item/CS_URS_2025_01/966072811" TargetMode="External" /><Relationship Id="rId61" Type="http://schemas.openxmlformats.org/officeDocument/2006/relationships/hyperlink" Target="https://podminky.urs.cz/item/CS_URS_2025_01/966073810" TargetMode="External" /><Relationship Id="rId62" Type="http://schemas.openxmlformats.org/officeDocument/2006/relationships/hyperlink" Target="https://podminky.urs.cz/item/CS_URS_2025_01/966073813" TargetMode="External" /><Relationship Id="rId63" Type="http://schemas.openxmlformats.org/officeDocument/2006/relationships/hyperlink" Target="https://podminky.urs.cz/item/CS_URS_2025_01/977271110" TargetMode="External" /><Relationship Id="rId64" Type="http://schemas.openxmlformats.org/officeDocument/2006/relationships/hyperlink" Target="https://podminky.urs.cz/item/CS_URS_2025_01/985311312" TargetMode="External" /><Relationship Id="rId65" Type="http://schemas.openxmlformats.org/officeDocument/2006/relationships/hyperlink" Target="https://podminky.urs.cz/item/CS_URS_2025_01/985323111" TargetMode="External" /><Relationship Id="rId66" Type="http://schemas.openxmlformats.org/officeDocument/2006/relationships/hyperlink" Target="https://podminky.urs.cz/item/CS_URS_2025_01/997231111" TargetMode="External" /><Relationship Id="rId67" Type="http://schemas.openxmlformats.org/officeDocument/2006/relationships/hyperlink" Target="https://podminky.urs.cz/item/CS_URS_2025_01/997231119" TargetMode="External" /><Relationship Id="rId68" Type="http://schemas.openxmlformats.org/officeDocument/2006/relationships/hyperlink" Target="https://podminky.urs.cz/item/CS_URS_2025_01/997231511" TargetMode="External" /><Relationship Id="rId69" Type="http://schemas.openxmlformats.org/officeDocument/2006/relationships/hyperlink" Target="https://podminky.urs.cz/item/CS_URS_2025_01/997013631" TargetMode="External" /><Relationship Id="rId70" Type="http://schemas.openxmlformats.org/officeDocument/2006/relationships/hyperlink" Target="https://podminky.urs.cz/item/CS_URS_2025_01/997221861" TargetMode="External" /><Relationship Id="rId71" Type="http://schemas.openxmlformats.org/officeDocument/2006/relationships/hyperlink" Target="https://podminky.urs.cz/item/CS_URS_2025_01/997221862" TargetMode="External" /><Relationship Id="rId72" Type="http://schemas.openxmlformats.org/officeDocument/2006/relationships/hyperlink" Target="https://podminky.urs.cz/item/CS_URS_2025_01/997221873" TargetMode="External" /><Relationship Id="rId73" Type="http://schemas.openxmlformats.org/officeDocument/2006/relationships/hyperlink" Target="https://podminky.urs.cz/item/CS_URS_2025_01/997221875" TargetMode="External" /><Relationship Id="rId74" Type="http://schemas.openxmlformats.org/officeDocument/2006/relationships/hyperlink" Target="https://podminky.urs.cz/item/CS_URS_2025_01/998232110" TargetMode="External" /><Relationship Id="rId75" Type="http://schemas.openxmlformats.org/officeDocument/2006/relationships/hyperlink" Target="https://podminky.urs.cz/item/CS_URS_2025_01/998232121" TargetMode="External" /><Relationship Id="rId76" Type="http://schemas.openxmlformats.org/officeDocument/2006/relationships/hyperlink" Target="https://podminky.urs.cz/item/CS_URS_2025_01/767996701" TargetMode="External" /><Relationship Id="rId7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30001000" TargetMode="External" /><Relationship Id="rId2" Type="http://schemas.openxmlformats.org/officeDocument/2006/relationships/hyperlink" Target="https://podminky.urs.cz/item/CS_URS_2025_01/031303000" TargetMode="External" /><Relationship Id="rId3" Type="http://schemas.openxmlformats.org/officeDocument/2006/relationships/hyperlink" Target="https://podminky.urs.cz/item/CS_URS_2025_01/045002000" TargetMode="External" /><Relationship Id="rId4" Type="http://schemas.openxmlformats.org/officeDocument/2006/relationships/hyperlink" Target="https://podminky.urs.cz/item/CS_URS_2025_01/071002000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38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stávajícího oplocení areálu ZŠ Rýmařovská 15, Bruntál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parc.č. 1840/1 Bruntál  - město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24. 6. 2025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Základní škola, Bruntál, Rýmařovská 15, p.o.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Ing. Martin Lichvár, Opava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>Ing. Alena Chmelová, Opava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16.5" customHeight="1">
      <c r="A55" s="114" t="s">
        <v>80</v>
      </c>
      <c r="B55" s="115"/>
      <c r="C55" s="116"/>
      <c r="D55" s="117" t="s">
        <v>81</v>
      </c>
      <c r="E55" s="117"/>
      <c r="F55" s="117"/>
      <c r="G55" s="117"/>
      <c r="H55" s="117"/>
      <c r="I55" s="118"/>
      <c r="J55" s="117" t="s">
        <v>82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'D.1.1. - Architektonicko 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83</v>
      </c>
      <c r="AR55" s="121"/>
      <c r="AS55" s="122">
        <v>0</v>
      </c>
      <c r="AT55" s="123">
        <f>ROUND(SUM(AV55:AW55),2)</f>
        <v>0</v>
      </c>
      <c r="AU55" s="124">
        <f>'D.1.1. - Architektonicko ...'!P90</f>
        <v>0</v>
      </c>
      <c r="AV55" s="123">
        <f>'D.1.1. - Architektonicko ...'!J33</f>
        <v>0</v>
      </c>
      <c r="AW55" s="123">
        <f>'D.1.1. - Architektonicko ...'!J34</f>
        <v>0</v>
      </c>
      <c r="AX55" s="123">
        <f>'D.1.1. - Architektonicko ...'!J35</f>
        <v>0</v>
      </c>
      <c r="AY55" s="123">
        <f>'D.1.1. - Architektonicko ...'!J36</f>
        <v>0</v>
      </c>
      <c r="AZ55" s="123">
        <f>'D.1.1. - Architektonicko ...'!F33</f>
        <v>0</v>
      </c>
      <c r="BA55" s="123">
        <f>'D.1.1. - Architektonicko ...'!F34</f>
        <v>0</v>
      </c>
      <c r="BB55" s="123">
        <f>'D.1.1. - Architektonicko ...'!F35</f>
        <v>0</v>
      </c>
      <c r="BC55" s="123">
        <f>'D.1.1. - Architektonicko ...'!F36</f>
        <v>0</v>
      </c>
      <c r="BD55" s="125">
        <f>'D.1.1. - Architektonicko ...'!F37</f>
        <v>0</v>
      </c>
      <c r="BE55" s="7"/>
      <c r="BT55" s="126" t="s">
        <v>84</v>
      </c>
      <c r="BV55" s="126" t="s">
        <v>78</v>
      </c>
      <c r="BW55" s="126" t="s">
        <v>85</v>
      </c>
      <c r="BX55" s="126" t="s">
        <v>5</v>
      </c>
      <c r="CL55" s="126" t="s">
        <v>19</v>
      </c>
      <c r="CM55" s="126" t="s">
        <v>86</v>
      </c>
    </row>
    <row r="56" s="7" customFormat="1" ht="16.5" customHeight="1">
      <c r="A56" s="114" t="s">
        <v>80</v>
      </c>
      <c r="B56" s="115"/>
      <c r="C56" s="116"/>
      <c r="D56" s="117" t="s">
        <v>87</v>
      </c>
      <c r="E56" s="117"/>
      <c r="F56" s="117"/>
      <c r="G56" s="117"/>
      <c r="H56" s="117"/>
      <c r="I56" s="118"/>
      <c r="J56" s="117" t="s">
        <v>88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 - Vedlejší rozpočtové...'!J30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83</v>
      </c>
      <c r="AR56" s="121"/>
      <c r="AS56" s="127">
        <v>0</v>
      </c>
      <c r="AT56" s="128">
        <f>ROUND(SUM(AV56:AW56),2)</f>
        <v>0</v>
      </c>
      <c r="AU56" s="129">
        <f>'VRN - Vedlejší rozpočtové...'!P83</f>
        <v>0</v>
      </c>
      <c r="AV56" s="128">
        <f>'VRN - Vedlejší rozpočtové...'!J33</f>
        <v>0</v>
      </c>
      <c r="AW56" s="128">
        <f>'VRN - Vedlejší rozpočtové...'!J34</f>
        <v>0</v>
      </c>
      <c r="AX56" s="128">
        <f>'VRN - Vedlejší rozpočtové...'!J35</f>
        <v>0</v>
      </c>
      <c r="AY56" s="128">
        <f>'VRN - Vedlejší rozpočtové...'!J36</f>
        <v>0</v>
      </c>
      <c r="AZ56" s="128">
        <f>'VRN - Vedlejší rozpočtové...'!F33</f>
        <v>0</v>
      </c>
      <c r="BA56" s="128">
        <f>'VRN - Vedlejší rozpočtové...'!F34</f>
        <v>0</v>
      </c>
      <c r="BB56" s="128">
        <f>'VRN - Vedlejší rozpočtové...'!F35</f>
        <v>0</v>
      </c>
      <c r="BC56" s="128">
        <f>'VRN - Vedlejší rozpočtové...'!F36</f>
        <v>0</v>
      </c>
      <c r="BD56" s="130">
        <f>'VRN - Vedlejší rozpočtové...'!F37</f>
        <v>0</v>
      </c>
      <c r="BE56" s="7"/>
      <c r="BT56" s="126" t="s">
        <v>84</v>
      </c>
      <c r="BV56" s="126" t="s">
        <v>78</v>
      </c>
      <c r="BW56" s="126" t="s">
        <v>89</v>
      </c>
      <c r="BX56" s="126" t="s">
        <v>5</v>
      </c>
      <c r="CL56" s="126" t="s">
        <v>19</v>
      </c>
      <c r="CM56" s="126" t="s">
        <v>86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tXH14vlYzGLUF6YikexQBYJfJ6XxUkZtkhQT2efmiBbOzZJVUDuIOmx+19KW4rGib79RvreAx/peKKceDgvQgg==" hashValue="/fKvOQpComQ+0YQ9osofMMtbPu/eG6mVLB9wVLxh9xgz/N9fP0gi+vknJh7YA0jO1tAapPSNoWl2gfOKMGBLs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D.1.1. - Architektonicko ...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90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Rekonstrukce stávajícího oplocení areálu ZŠ Rýmařovská 15, Bruntál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28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24. 6. 2025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28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27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30</v>
      </c>
      <c r="J21" s="139" t="s">
        <v>28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37</v>
      </c>
      <c r="E23" s="41"/>
      <c r="F23" s="41"/>
      <c r="G23" s="41"/>
      <c r="H23" s="41"/>
      <c r="I23" s="135" t="s">
        <v>27</v>
      </c>
      <c r="J23" s="139" t="s">
        <v>38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30</v>
      </c>
      <c r="J24" s="139" t="s">
        <v>28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41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ROUND(J90,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ROUND((SUM(BE90:BE476)),  2)</f>
        <v>0</v>
      </c>
      <c r="G33" s="41"/>
      <c r="H33" s="41"/>
      <c r="I33" s="151">
        <v>0.20999999999999999</v>
      </c>
      <c r="J33" s="150">
        <f>ROUND(((SUM(BE90:BE476))*I33),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ROUND((SUM(BF90:BF476)),  2)</f>
        <v>0</v>
      </c>
      <c r="G34" s="41"/>
      <c r="H34" s="41"/>
      <c r="I34" s="151">
        <v>0.12</v>
      </c>
      <c r="J34" s="150">
        <f>ROUND(((SUM(BF90:BF476))*I34),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ROUND((SUM(BG90:BG476)),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ROUND((SUM(BH90:BH476)),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ROUND((SUM(BI90:BI476)),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Rekonstrukce stávajícího oplocení areálu ZŠ Rýmařovská 15, Bruntál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D.1.1. - Architektonicko stavební řešení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parc.č. 1840/1 Bruntál  - město</v>
      </c>
      <c r="G52" s="43"/>
      <c r="H52" s="43"/>
      <c r="I52" s="35" t="s">
        <v>24</v>
      </c>
      <c r="J52" s="75" t="str">
        <f>IF(J12="","",J12)</f>
        <v>24. 6. 2025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>Základní škola, Bruntál, Rýmařovská 15, p.o.</v>
      </c>
      <c r="G54" s="43"/>
      <c r="H54" s="43"/>
      <c r="I54" s="35" t="s">
        <v>33</v>
      </c>
      <c r="J54" s="39" t="str">
        <f>E21</f>
        <v>Ing. Martin Lichvár, Opava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94</v>
      </c>
      <c r="D57" s="165"/>
      <c r="E57" s="165"/>
      <c r="F57" s="165"/>
      <c r="G57" s="165"/>
      <c r="H57" s="165"/>
      <c r="I57" s="165"/>
      <c r="J57" s="166" t="s">
        <v>95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96</v>
      </c>
    </row>
    <row r="60" s="9" customFormat="1" ht="24.96" customHeight="1">
      <c r="A60" s="9"/>
      <c r="B60" s="168"/>
      <c r="C60" s="169"/>
      <c r="D60" s="170" t="s">
        <v>97</v>
      </c>
      <c r="E60" s="171"/>
      <c r="F60" s="171"/>
      <c r="G60" s="171"/>
      <c r="H60" s="171"/>
      <c r="I60" s="171"/>
      <c r="J60" s="172">
        <f>J91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98</v>
      </c>
      <c r="E61" s="177"/>
      <c r="F61" s="177"/>
      <c r="G61" s="177"/>
      <c r="H61" s="177"/>
      <c r="I61" s="177"/>
      <c r="J61" s="178">
        <f>J92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99</v>
      </c>
      <c r="E62" s="177"/>
      <c r="F62" s="177"/>
      <c r="G62" s="177"/>
      <c r="H62" s="177"/>
      <c r="I62" s="177"/>
      <c r="J62" s="178">
        <f>J226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100</v>
      </c>
      <c r="E63" s="177"/>
      <c r="F63" s="177"/>
      <c r="G63" s="177"/>
      <c r="H63" s="177"/>
      <c r="I63" s="177"/>
      <c r="J63" s="178">
        <f>J249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101</v>
      </c>
      <c r="E64" s="177"/>
      <c r="F64" s="177"/>
      <c r="G64" s="177"/>
      <c r="H64" s="177"/>
      <c r="I64" s="177"/>
      <c r="J64" s="178">
        <f>J319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102</v>
      </c>
      <c r="E65" s="177"/>
      <c r="F65" s="177"/>
      <c r="G65" s="177"/>
      <c r="H65" s="177"/>
      <c r="I65" s="177"/>
      <c r="J65" s="178">
        <f>J353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103</v>
      </c>
      <c r="E66" s="177"/>
      <c r="F66" s="177"/>
      <c r="G66" s="177"/>
      <c r="H66" s="177"/>
      <c r="I66" s="177"/>
      <c r="J66" s="178">
        <f>J358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104</v>
      </c>
      <c r="E67" s="177"/>
      <c r="F67" s="177"/>
      <c r="G67" s="177"/>
      <c r="H67" s="177"/>
      <c r="I67" s="177"/>
      <c r="J67" s="178">
        <f>J446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105</v>
      </c>
      <c r="E68" s="177"/>
      <c r="F68" s="177"/>
      <c r="G68" s="177"/>
      <c r="H68" s="177"/>
      <c r="I68" s="177"/>
      <c r="J68" s="178">
        <f>J465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106</v>
      </c>
      <c r="E69" s="171"/>
      <c r="F69" s="171"/>
      <c r="G69" s="171"/>
      <c r="H69" s="171"/>
      <c r="I69" s="171"/>
      <c r="J69" s="172">
        <f>J470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107</v>
      </c>
      <c r="E70" s="177"/>
      <c r="F70" s="177"/>
      <c r="G70" s="177"/>
      <c r="H70" s="177"/>
      <c r="I70" s="177"/>
      <c r="J70" s="178">
        <f>J471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108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63" t="str">
        <f>E7</f>
        <v>Rekonstrukce stávajícího oplocení areálu ZŠ Rýmařovská 15, Bruntál</v>
      </c>
      <c r="F80" s="35"/>
      <c r="G80" s="35"/>
      <c r="H80" s="35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91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D.1.1. - Architektonicko stavební řešení</v>
      </c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22</v>
      </c>
      <c r="D84" s="43"/>
      <c r="E84" s="43"/>
      <c r="F84" s="30" t="str">
        <f>F12</f>
        <v xml:space="preserve">parc.č. 1840/1 Bruntál  - město</v>
      </c>
      <c r="G84" s="43"/>
      <c r="H84" s="43"/>
      <c r="I84" s="35" t="s">
        <v>24</v>
      </c>
      <c r="J84" s="75" t="str">
        <f>IF(J12="","",J12)</f>
        <v>24. 6. 2025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5" t="s">
        <v>26</v>
      </c>
      <c r="D86" s="43"/>
      <c r="E86" s="43"/>
      <c r="F86" s="30" t="str">
        <f>E15</f>
        <v>Základní škola, Bruntál, Rýmařovská 15, p.o.</v>
      </c>
      <c r="G86" s="43"/>
      <c r="H86" s="43"/>
      <c r="I86" s="35" t="s">
        <v>33</v>
      </c>
      <c r="J86" s="39" t="str">
        <f>E21</f>
        <v>Ing. Martin Lichvár, Opava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31</v>
      </c>
      <c r="D87" s="43"/>
      <c r="E87" s="43"/>
      <c r="F87" s="30" t="str">
        <f>IF(E18="","",E18)</f>
        <v>Vyplň údaj</v>
      </c>
      <c r="G87" s="43"/>
      <c r="H87" s="43"/>
      <c r="I87" s="35" t="s">
        <v>37</v>
      </c>
      <c r="J87" s="39" t="str">
        <f>E24</f>
        <v>Ing. Alena Chmelová, Opava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0"/>
      <c r="B89" s="181"/>
      <c r="C89" s="182" t="s">
        <v>109</v>
      </c>
      <c r="D89" s="183" t="s">
        <v>61</v>
      </c>
      <c r="E89" s="183" t="s">
        <v>57</v>
      </c>
      <c r="F89" s="183" t="s">
        <v>58</v>
      </c>
      <c r="G89" s="183" t="s">
        <v>110</v>
      </c>
      <c r="H89" s="183" t="s">
        <v>111</v>
      </c>
      <c r="I89" s="183" t="s">
        <v>112</v>
      </c>
      <c r="J89" s="183" t="s">
        <v>95</v>
      </c>
      <c r="K89" s="184" t="s">
        <v>113</v>
      </c>
      <c r="L89" s="185"/>
      <c r="M89" s="95" t="s">
        <v>28</v>
      </c>
      <c r="N89" s="96" t="s">
        <v>46</v>
      </c>
      <c r="O89" s="96" t="s">
        <v>114</v>
      </c>
      <c r="P89" s="96" t="s">
        <v>115</v>
      </c>
      <c r="Q89" s="96" t="s">
        <v>116</v>
      </c>
      <c r="R89" s="96" t="s">
        <v>117</v>
      </c>
      <c r="S89" s="96" t="s">
        <v>118</v>
      </c>
      <c r="T89" s="97" t="s">
        <v>119</v>
      </c>
      <c r="U89" s="180"/>
      <c r="V89" s="180"/>
      <c r="W89" s="180"/>
      <c r="X89" s="180"/>
      <c r="Y89" s="180"/>
      <c r="Z89" s="180"/>
      <c r="AA89" s="180"/>
      <c r="AB89" s="180"/>
      <c r="AC89" s="180"/>
      <c r="AD89" s="180"/>
      <c r="AE89" s="180"/>
    </row>
    <row r="90" s="2" customFormat="1" ht="22.8" customHeight="1">
      <c r="A90" s="41"/>
      <c r="B90" s="42"/>
      <c r="C90" s="102" t="s">
        <v>120</v>
      </c>
      <c r="D90" s="43"/>
      <c r="E90" s="43"/>
      <c r="F90" s="43"/>
      <c r="G90" s="43"/>
      <c r="H90" s="43"/>
      <c r="I90" s="43"/>
      <c r="J90" s="186">
        <f>BK90</f>
        <v>0</v>
      </c>
      <c r="K90" s="43"/>
      <c r="L90" s="47"/>
      <c r="M90" s="98"/>
      <c r="N90" s="187"/>
      <c r="O90" s="99"/>
      <c r="P90" s="188">
        <f>P91+P470</f>
        <v>0</v>
      </c>
      <c r="Q90" s="99"/>
      <c r="R90" s="188">
        <f>R91+R470</f>
        <v>103.23498802</v>
      </c>
      <c r="S90" s="99"/>
      <c r="T90" s="189">
        <f>T91+T470</f>
        <v>76.69097099999999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75</v>
      </c>
      <c r="AU90" s="20" t="s">
        <v>96</v>
      </c>
      <c r="BK90" s="190">
        <f>BK91+BK470</f>
        <v>0</v>
      </c>
    </row>
    <row r="91" s="12" customFormat="1" ht="25.92" customHeight="1">
      <c r="A91" s="12"/>
      <c r="B91" s="191"/>
      <c r="C91" s="192"/>
      <c r="D91" s="193" t="s">
        <v>75</v>
      </c>
      <c r="E91" s="194" t="s">
        <v>121</v>
      </c>
      <c r="F91" s="194" t="s">
        <v>122</v>
      </c>
      <c r="G91" s="192"/>
      <c r="H91" s="192"/>
      <c r="I91" s="195"/>
      <c r="J91" s="196">
        <f>BK91</f>
        <v>0</v>
      </c>
      <c r="K91" s="192"/>
      <c r="L91" s="197"/>
      <c r="M91" s="198"/>
      <c r="N91" s="199"/>
      <c r="O91" s="199"/>
      <c r="P91" s="200">
        <f>P92+P226+P249+P319+P353+P358+P446+P465</f>
        <v>0</v>
      </c>
      <c r="Q91" s="199"/>
      <c r="R91" s="200">
        <f>R92+R226+R249+R319+R353+R358+R446+R465</f>
        <v>103.23498802</v>
      </c>
      <c r="S91" s="199"/>
      <c r="T91" s="201">
        <f>T92+T226+T249+T319+T353+T358+T446+T465</f>
        <v>76.414970999999994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84</v>
      </c>
      <c r="AT91" s="203" t="s">
        <v>75</v>
      </c>
      <c r="AU91" s="203" t="s">
        <v>76</v>
      </c>
      <c r="AY91" s="202" t="s">
        <v>123</v>
      </c>
      <c r="BK91" s="204">
        <f>BK92+BK226+BK249+BK319+BK353+BK358+BK446+BK465</f>
        <v>0</v>
      </c>
    </row>
    <row r="92" s="12" customFormat="1" ht="22.8" customHeight="1">
      <c r="A92" s="12"/>
      <c r="B92" s="191"/>
      <c r="C92" s="192"/>
      <c r="D92" s="193" t="s">
        <v>75</v>
      </c>
      <c r="E92" s="205" t="s">
        <v>84</v>
      </c>
      <c r="F92" s="205" t="s">
        <v>124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SUM(P93:P225)</f>
        <v>0</v>
      </c>
      <c r="Q92" s="199"/>
      <c r="R92" s="200">
        <f>SUM(R93:R225)</f>
        <v>43.451999999999998</v>
      </c>
      <c r="S92" s="199"/>
      <c r="T92" s="201">
        <f>SUM(T93:T225)</f>
        <v>7.3539999999999992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84</v>
      </c>
      <c r="AT92" s="203" t="s">
        <v>75</v>
      </c>
      <c r="AU92" s="203" t="s">
        <v>84</v>
      </c>
      <c r="AY92" s="202" t="s">
        <v>123</v>
      </c>
      <c r="BK92" s="204">
        <f>SUM(BK93:BK225)</f>
        <v>0</v>
      </c>
    </row>
    <row r="93" s="2" customFormat="1" ht="37.8" customHeight="1">
      <c r="A93" s="41"/>
      <c r="B93" s="42"/>
      <c r="C93" s="207" t="s">
        <v>84</v>
      </c>
      <c r="D93" s="207" t="s">
        <v>125</v>
      </c>
      <c r="E93" s="208" t="s">
        <v>126</v>
      </c>
      <c r="F93" s="209" t="s">
        <v>127</v>
      </c>
      <c r="G93" s="210" t="s">
        <v>128</v>
      </c>
      <c r="H93" s="211">
        <v>2.5499999999999998</v>
      </c>
      <c r="I93" s="212"/>
      <c r="J93" s="213">
        <f>ROUND(I93*H93,2)</f>
        <v>0</v>
      </c>
      <c r="K93" s="209" t="s">
        <v>129</v>
      </c>
      <c r="L93" s="47"/>
      <c r="M93" s="214" t="s">
        <v>28</v>
      </c>
      <c r="N93" s="215" t="s">
        <v>47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130</v>
      </c>
      <c r="AT93" s="218" t="s">
        <v>125</v>
      </c>
      <c r="AU93" s="218" t="s">
        <v>86</v>
      </c>
      <c r="AY93" s="20" t="s">
        <v>123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84</v>
      </c>
      <c r="BK93" s="219">
        <f>ROUND(I93*H93,2)</f>
        <v>0</v>
      </c>
      <c r="BL93" s="20" t="s">
        <v>130</v>
      </c>
      <c r="BM93" s="218" t="s">
        <v>131</v>
      </c>
    </row>
    <row r="94" s="2" customFormat="1">
      <c r="A94" s="41"/>
      <c r="B94" s="42"/>
      <c r="C94" s="43"/>
      <c r="D94" s="220" t="s">
        <v>132</v>
      </c>
      <c r="E94" s="43"/>
      <c r="F94" s="221" t="s">
        <v>133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132</v>
      </c>
      <c r="AU94" s="20" t="s">
        <v>86</v>
      </c>
    </row>
    <row r="95" s="13" customFormat="1">
      <c r="A95" s="13"/>
      <c r="B95" s="225"/>
      <c r="C95" s="226"/>
      <c r="D95" s="227" t="s">
        <v>134</v>
      </c>
      <c r="E95" s="228" t="s">
        <v>28</v>
      </c>
      <c r="F95" s="229" t="s">
        <v>135</v>
      </c>
      <c r="G95" s="226"/>
      <c r="H95" s="228" t="s">
        <v>28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134</v>
      </c>
      <c r="AU95" s="235" t="s">
        <v>86</v>
      </c>
      <c r="AV95" s="13" t="s">
        <v>84</v>
      </c>
      <c r="AW95" s="13" t="s">
        <v>36</v>
      </c>
      <c r="AX95" s="13" t="s">
        <v>76</v>
      </c>
      <c r="AY95" s="235" t="s">
        <v>123</v>
      </c>
    </row>
    <row r="96" s="13" customFormat="1">
      <c r="A96" s="13"/>
      <c r="B96" s="225"/>
      <c r="C96" s="226"/>
      <c r="D96" s="227" t="s">
        <v>134</v>
      </c>
      <c r="E96" s="228" t="s">
        <v>28</v>
      </c>
      <c r="F96" s="229" t="s">
        <v>136</v>
      </c>
      <c r="G96" s="226"/>
      <c r="H96" s="228" t="s">
        <v>28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134</v>
      </c>
      <c r="AU96" s="235" t="s">
        <v>86</v>
      </c>
      <c r="AV96" s="13" t="s">
        <v>84</v>
      </c>
      <c r="AW96" s="13" t="s">
        <v>36</v>
      </c>
      <c r="AX96" s="13" t="s">
        <v>76</v>
      </c>
      <c r="AY96" s="235" t="s">
        <v>123</v>
      </c>
    </row>
    <row r="97" s="14" customFormat="1">
      <c r="A97" s="14"/>
      <c r="B97" s="236"/>
      <c r="C97" s="237"/>
      <c r="D97" s="227" t="s">
        <v>134</v>
      </c>
      <c r="E97" s="238" t="s">
        <v>28</v>
      </c>
      <c r="F97" s="239" t="s">
        <v>137</v>
      </c>
      <c r="G97" s="237"/>
      <c r="H97" s="240">
        <v>2.5499999999999998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134</v>
      </c>
      <c r="AU97" s="246" t="s">
        <v>86</v>
      </c>
      <c r="AV97" s="14" t="s">
        <v>86</v>
      </c>
      <c r="AW97" s="14" t="s">
        <v>36</v>
      </c>
      <c r="AX97" s="14" t="s">
        <v>84</v>
      </c>
      <c r="AY97" s="246" t="s">
        <v>123</v>
      </c>
    </row>
    <row r="98" s="2" customFormat="1" ht="24.15" customHeight="1">
      <c r="A98" s="41"/>
      <c r="B98" s="42"/>
      <c r="C98" s="207" t="s">
        <v>86</v>
      </c>
      <c r="D98" s="207" t="s">
        <v>125</v>
      </c>
      <c r="E98" s="208" t="s">
        <v>138</v>
      </c>
      <c r="F98" s="209" t="s">
        <v>139</v>
      </c>
      <c r="G98" s="210" t="s">
        <v>128</v>
      </c>
      <c r="H98" s="211">
        <v>59.700000000000003</v>
      </c>
      <c r="I98" s="212"/>
      <c r="J98" s="213">
        <f>ROUND(I98*H98,2)</f>
        <v>0</v>
      </c>
      <c r="K98" s="209" t="s">
        <v>129</v>
      </c>
      <c r="L98" s="47"/>
      <c r="M98" s="214" t="s">
        <v>28</v>
      </c>
      <c r="N98" s="215" t="s">
        <v>47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130</v>
      </c>
      <c r="AT98" s="218" t="s">
        <v>125</v>
      </c>
      <c r="AU98" s="218" t="s">
        <v>86</v>
      </c>
      <c r="AY98" s="20" t="s">
        <v>123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84</v>
      </c>
      <c r="BK98" s="219">
        <f>ROUND(I98*H98,2)</f>
        <v>0</v>
      </c>
      <c r="BL98" s="20" t="s">
        <v>130</v>
      </c>
      <c r="BM98" s="218" t="s">
        <v>140</v>
      </c>
    </row>
    <row r="99" s="2" customFormat="1">
      <c r="A99" s="41"/>
      <c r="B99" s="42"/>
      <c r="C99" s="43"/>
      <c r="D99" s="220" t="s">
        <v>132</v>
      </c>
      <c r="E99" s="43"/>
      <c r="F99" s="221" t="s">
        <v>141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132</v>
      </c>
      <c r="AU99" s="20" t="s">
        <v>86</v>
      </c>
    </row>
    <row r="100" s="13" customFormat="1">
      <c r="A100" s="13"/>
      <c r="B100" s="225"/>
      <c r="C100" s="226"/>
      <c r="D100" s="227" t="s">
        <v>134</v>
      </c>
      <c r="E100" s="228" t="s">
        <v>28</v>
      </c>
      <c r="F100" s="229" t="s">
        <v>135</v>
      </c>
      <c r="G100" s="226"/>
      <c r="H100" s="228" t="s">
        <v>28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134</v>
      </c>
      <c r="AU100" s="235" t="s">
        <v>86</v>
      </c>
      <c r="AV100" s="13" t="s">
        <v>84</v>
      </c>
      <c r="AW100" s="13" t="s">
        <v>36</v>
      </c>
      <c r="AX100" s="13" t="s">
        <v>76</v>
      </c>
      <c r="AY100" s="235" t="s">
        <v>123</v>
      </c>
    </row>
    <row r="101" s="13" customFormat="1">
      <c r="A101" s="13"/>
      <c r="B101" s="225"/>
      <c r="C101" s="226"/>
      <c r="D101" s="227" t="s">
        <v>134</v>
      </c>
      <c r="E101" s="228" t="s">
        <v>28</v>
      </c>
      <c r="F101" s="229" t="s">
        <v>142</v>
      </c>
      <c r="G101" s="226"/>
      <c r="H101" s="228" t="s">
        <v>28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134</v>
      </c>
      <c r="AU101" s="235" t="s">
        <v>86</v>
      </c>
      <c r="AV101" s="13" t="s">
        <v>84</v>
      </c>
      <c r="AW101" s="13" t="s">
        <v>36</v>
      </c>
      <c r="AX101" s="13" t="s">
        <v>76</v>
      </c>
      <c r="AY101" s="235" t="s">
        <v>123</v>
      </c>
    </row>
    <row r="102" s="14" customFormat="1">
      <c r="A102" s="14"/>
      <c r="B102" s="236"/>
      <c r="C102" s="237"/>
      <c r="D102" s="227" t="s">
        <v>134</v>
      </c>
      <c r="E102" s="238" t="s">
        <v>28</v>
      </c>
      <c r="F102" s="239" t="s">
        <v>143</v>
      </c>
      <c r="G102" s="237"/>
      <c r="H102" s="240">
        <v>39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134</v>
      </c>
      <c r="AU102" s="246" t="s">
        <v>86</v>
      </c>
      <c r="AV102" s="14" t="s">
        <v>86</v>
      </c>
      <c r="AW102" s="14" t="s">
        <v>36</v>
      </c>
      <c r="AX102" s="14" t="s">
        <v>76</v>
      </c>
      <c r="AY102" s="246" t="s">
        <v>123</v>
      </c>
    </row>
    <row r="103" s="14" customFormat="1">
      <c r="A103" s="14"/>
      <c r="B103" s="236"/>
      <c r="C103" s="237"/>
      <c r="D103" s="227" t="s">
        <v>134</v>
      </c>
      <c r="E103" s="238" t="s">
        <v>28</v>
      </c>
      <c r="F103" s="239" t="s">
        <v>144</v>
      </c>
      <c r="G103" s="237"/>
      <c r="H103" s="240">
        <v>20.699999999999999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134</v>
      </c>
      <c r="AU103" s="246" t="s">
        <v>86</v>
      </c>
      <c r="AV103" s="14" t="s">
        <v>86</v>
      </c>
      <c r="AW103" s="14" t="s">
        <v>36</v>
      </c>
      <c r="AX103" s="14" t="s">
        <v>76</v>
      </c>
      <c r="AY103" s="246" t="s">
        <v>123</v>
      </c>
    </row>
    <row r="104" s="15" customFormat="1">
      <c r="A104" s="15"/>
      <c r="B104" s="247"/>
      <c r="C104" s="248"/>
      <c r="D104" s="227" t="s">
        <v>134</v>
      </c>
      <c r="E104" s="249" t="s">
        <v>28</v>
      </c>
      <c r="F104" s="250" t="s">
        <v>145</v>
      </c>
      <c r="G104" s="248"/>
      <c r="H104" s="251">
        <v>59.700000000000003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7" t="s">
        <v>134</v>
      </c>
      <c r="AU104" s="257" t="s">
        <v>86</v>
      </c>
      <c r="AV104" s="15" t="s">
        <v>130</v>
      </c>
      <c r="AW104" s="15" t="s">
        <v>36</v>
      </c>
      <c r="AX104" s="15" t="s">
        <v>84</v>
      </c>
      <c r="AY104" s="257" t="s">
        <v>123</v>
      </c>
    </row>
    <row r="105" s="2" customFormat="1" ht="33" customHeight="1">
      <c r="A105" s="41"/>
      <c r="B105" s="42"/>
      <c r="C105" s="207" t="s">
        <v>146</v>
      </c>
      <c r="D105" s="207" t="s">
        <v>125</v>
      </c>
      <c r="E105" s="208" t="s">
        <v>147</v>
      </c>
      <c r="F105" s="209" t="s">
        <v>148</v>
      </c>
      <c r="G105" s="210" t="s">
        <v>128</v>
      </c>
      <c r="H105" s="211">
        <v>13.6</v>
      </c>
      <c r="I105" s="212"/>
      <c r="J105" s="213">
        <f>ROUND(I105*H105,2)</f>
        <v>0</v>
      </c>
      <c r="K105" s="209" t="s">
        <v>129</v>
      </c>
      <c r="L105" s="47"/>
      <c r="M105" s="214" t="s">
        <v>28</v>
      </c>
      <c r="N105" s="215" t="s">
        <v>47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0.28999999999999998</v>
      </c>
      <c r="T105" s="217">
        <f>S105*H105</f>
        <v>3.9439999999999995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130</v>
      </c>
      <c r="AT105" s="218" t="s">
        <v>125</v>
      </c>
      <c r="AU105" s="218" t="s">
        <v>86</v>
      </c>
      <c r="AY105" s="20" t="s">
        <v>123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84</v>
      </c>
      <c r="BK105" s="219">
        <f>ROUND(I105*H105,2)</f>
        <v>0</v>
      </c>
      <c r="BL105" s="20" t="s">
        <v>130</v>
      </c>
      <c r="BM105" s="218" t="s">
        <v>149</v>
      </c>
    </row>
    <row r="106" s="2" customFormat="1">
      <c r="A106" s="41"/>
      <c r="B106" s="42"/>
      <c r="C106" s="43"/>
      <c r="D106" s="220" t="s">
        <v>132</v>
      </c>
      <c r="E106" s="43"/>
      <c r="F106" s="221" t="s">
        <v>150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132</v>
      </c>
      <c r="AU106" s="20" t="s">
        <v>86</v>
      </c>
    </row>
    <row r="107" s="13" customFormat="1">
      <c r="A107" s="13"/>
      <c r="B107" s="225"/>
      <c r="C107" s="226"/>
      <c r="D107" s="227" t="s">
        <v>134</v>
      </c>
      <c r="E107" s="228" t="s">
        <v>28</v>
      </c>
      <c r="F107" s="229" t="s">
        <v>135</v>
      </c>
      <c r="G107" s="226"/>
      <c r="H107" s="228" t="s">
        <v>28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134</v>
      </c>
      <c r="AU107" s="235" t="s">
        <v>86</v>
      </c>
      <c r="AV107" s="13" t="s">
        <v>84</v>
      </c>
      <c r="AW107" s="13" t="s">
        <v>36</v>
      </c>
      <c r="AX107" s="13" t="s">
        <v>76</v>
      </c>
      <c r="AY107" s="235" t="s">
        <v>123</v>
      </c>
    </row>
    <row r="108" s="13" customFormat="1">
      <c r="A108" s="13"/>
      <c r="B108" s="225"/>
      <c r="C108" s="226"/>
      <c r="D108" s="227" t="s">
        <v>134</v>
      </c>
      <c r="E108" s="228" t="s">
        <v>28</v>
      </c>
      <c r="F108" s="229" t="s">
        <v>136</v>
      </c>
      <c r="G108" s="226"/>
      <c r="H108" s="228" t="s">
        <v>28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134</v>
      </c>
      <c r="AU108" s="235" t="s">
        <v>86</v>
      </c>
      <c r="AV108" s="13" t="s">
        <v>84</v>
      </c>
      <c r="AW108" s="13" t="s">
        <v>36</v>
      </c>
      <c r="AX108" s="13" t="s">
        <v>76</v>
      </c>
      <c r="AY108" s="235" t="s">
        <v>123</v>
      </c>
    </row>
    <row r="109" s="14" customFormat="1">
      <c r="A109" s="14"/>
      <c r="B109" s="236"/>
      <c r="C109" s="237"/>
      <c r="D109" s="227" t="s">
        <v>134</v>
      </c>
      <c r="E109" s="238" t="s">
        <v>28</v>
      </c>
      <c r="F109" s="239" t="s">
        <v>151</v>
      </c>
      <c r="G109" s="237"/>
      <c r="H109" s="240">
        <v>13.6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134</v>
      </c>
      <c r="AU109" s="246" t="s">
        <v>86</v>
      </c>
      <c r="AV109" s="14" t="s">
        <v>86</v>
      </c>
      <c r="AW109" s="14" t="s">
        <v>36</v>
      </c>
      <c r="AX109" s="14" t="s">
        <v>84</v>
      </c>
      <c r="AY109" s="246" t="s">
        <v>123</v>
      </c>
    </row>
    <row r="110" s="2" customFormat="1" ht="24.15" customHeight="1">
      <c r="A110" s="41"/>
      <c r="B110" s="42"/>
      <c r="C110" s="207" t="s">
        <v>130</v>
      </c>
      <c r="D110" s="207" t="s">
        <v>125</v>
      </c>
      <c r="E110" s="208" t="s">
        <v>152</v>
      </c>
      <c r="F110" s="209" t="s">
        <v>153</v>
      </c>
      <c r="G110" s="210" t="s">
        <v>128</v>
      </c>
      <c r="H110" s="211">
        <v>9.75</v>
      </c>
      <c r="I110" s="212"/>
      <c r="J110" s="213">
        <f>ROUND(I110*H110,2)</f>
        <v>0</v>
      </c>
      <c r="K110" s="209" t="s">
        <v>129</v>
      </c>
      <c r="L110" s="47"/>
      <c r="M110" s="214" t="s">
        <v>28</v>
      </c>
      <c r="N110" s="215" t="s">
        <v>47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0.23999999999999999</v>
      </c>
      <c r="T110" s="217">
        <f>S110*H110</f>
        <v>2.3399999999999999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130</v>
      </c>
      <c r="AT110" s="218" t="s">
        <v>125</v>
      </c>
      <c r="AU110" s="218" t="s">
        <v>86</v>
      </c>
      <c r="AY110" s="20" t="s">
        <v>123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84</v>
      </c>
      <c r="BK110" s="219">
        <f>ROUND(I110*H110,2)</f>
        <v>0</v>
      </c>
      <c r="BL110" s="20" t="s">
        <v>130</v>
      </c>
      <c r="BM110" s="218" t="s">
        <v>154</v>
      </c>
    </row>
    <row r="111" s="2" customFormat="1">
      <c r="A111" s="41"/>
      <c r="B111" s="42"/>
      <c r="C111" s="43"/>
      <c r="D111" s="220" t="s">
        <v>132</v>
      </c>
      <c r="E111" s="43"/>
      <c r="F111" s="221" t="s">
        <v>155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132</v>
      </c>
      <c r="AU111" s="20" t="s">
        <v>86</v>
      </c>
    </row>
    <row r="112" s="13" customFormat="1">
      <c r="A112" s="13"/>
      <c r="B112" s="225"/>
      <c r="C112" s="226"/>
      <c r="D112" s="227" t="s">
        <v>134</v>
      </c>
      <c r="E112" s="228" t="s">
        <v>28</v>
      </c>
      <c r="F112" s="229" t="s">
        <v>135</v>
      </c>
      <c r="G112" s="226"/>
      <c r="H112" s="228" t="s">
        <v>28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134</v>
      </c>
      <c r="AU112" s="235" t="s">
        <v>86</v>
      </c>
      <c r="AV112" s="13" t="s">
        <v>84</v>
      </c>
      <c r="AW112" s="13" t="s">
        <v>36</v>
      </c>
      <c r="AX112" s="13" t="s">
        <v>76</v>
      </c>
      <c r="AY112" s="235" t="s">
        <v>123</v>
      </c>
    </row>
    <row r="113" s="13" customFormat="1">
      <c r="A113" s="13"/>
      <c r="B113" s="225"/>
      <c r="C113" s="226"/>
      <c r="D113" s="227" t="s">
        <v>134</v>
      </c>
      <c r="E113" s="228" t="s">
        <v>28</v>
      </c>
      <c r="F113" s="229" t="s">
        <v>136</v>
      </c>
      <c r="G113" s="226"/>
      <c r="H113" s="228" t="s">
        <v>28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134</v>
      </c>
      <c r="AU113" s="235" t="s">
        <v>86</v>
      </c>
      <c r="AV113" s="13" t="s">
        <v>84</v>
      </c>
      <c r="AW113" s="13" t="s">
        <v>36</v>
      </c>
      <c r="AX113" s="13" t="s">
        <v>76</v>
      </c>
      <c r="AY113" s="235" t="s">
        <v>123</v>
      </c>
    </row>
    <row r="114" s="14" customFormat="1">
      <c r="A114" s="14"/>
      <c r="B114" s="236"/>
      <c r="C114" s="237"/>
      <c r="D114" s="227" t="s">
        <v>134</v>
      </c>
      <c r="E114" s="238" t="s">
        <v>28</v>
      </c>
      <c r="F114" s="239" t="s">
        <v>156</v>
      </c>
      <c r="G114" s="237"/>
      <c r="H114" s="240">
        <v>9.75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134</v>
      </c>
      <c r="AU114" s="246" t="s">
        <v>86</v>
      </c>
      <c r="AV114" s="14" t="s">
        <v>86</v>
      </c>
      <c r="AW114" s="14" t="s">
        <v>36</v>
      </c>
      <c r="AX114" s="14" t="s">
        <v>84</v>
      </c>
      <c r="AY114" s="246" t="s">
        <v>123</v>
      </c>
    </row>
    <row r="115" s="2" customFormat="1" ht="24.15" customHeight="1">
      <c r="A115" s="41"/>
      <c r="B115" s="42"/>
      <c r="C115" s="207" t="s">
        <v>157</v>
      </c>
      <c r="D115" s="207" t="s">
        <v>125</v>
      </c>
      <c r="E115" s="208" t="s">
        <v>158</v>
      </c>
      <c r="F115" s="209" t="s">
        <v>159</v>
      </c>
      <c r="G115" s="210" t="s">
        <v>128</v>
      </c>
      <c r="H115" s="211">
        <v>3</v>
      </c>
      <c r="I115" s="212"/>
      <c r="J115" s="213">
        <f>ROUND(I115*H115,2)</f>
        <v>0</v>
      </c>
      <c r="K115" s="209" t="s">
        <v>129</v>
      </c>
      <c r="L115" s="47"/>
      <c r="M115" s="214" t="s">
        <v>28</v>
      </c>
      <c r="N115" s="215" t="s">
        <v>47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0.22</v>
      </c>
      <c r="T115" s="217">
        <f>S115*H115</f>
        <v>0.66000000000000003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130</v>
      </c>
      <c r="AT115" s="218" t="s">
        <v>125</v>
      </c>
      <c r="AU115" s="218" t="s">
        <v>86</v>
      </c>
      <c r="AY115" s="20" t="s">
        <v>123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84</v>
      </c>
      <c r="BK115" s="219">
        <f>ROUND(I115*H115,2)</f>
        <v>0</v>
      </c>
      <c r="BL115" s="20" t="s">
        <v>130</v>
      </c>
      <c r="BM115" s="218" t="s">
        <v>160</v>
      </c>
    </row>
    <row r="116" s="2" customFormat="1">
      <c r="A116" s="41"/>
      <c r="B116" s="42"/>
      <c r="C116" s="43"/>
      <c r="D116" s="220" t="s">
        <v>132</v>
      </c>
      <c r="E116" s="43"/>
      <c r="F116" s="221" t="s">
        <v>161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132</v>
      </c>
      <c r="AU116" s="20" t="s">
        <v>86</v>
      </c>
    </row>
    <row r="117" s="13" customFormat="1">
      <c r="A117" s="13"/>
      <c r="B117" s="225"/>
      <c r="C117" s="226"/>
      <c r="D117" s="227" t="s">
        <v>134</v>
      </c>
      <c r="E117" s="228" t="s">
        <v>28</v>
      </c>
      <c r="F117" s="229" t="s">
        <v>135</v>
      </c>
      <c r="G117" s="226"/>
      <c r="H117" s="228" t="s">
        <v>28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134</v>
      </c>
      <c r="AU117" s="235" t="s">
        <v>86</v>
      </c>
      <c r="AV117" s="13" t="s">
        <v>84</v>
      </c>
      <c r="AW117" s="13" t="s">
        <v>36</v>
      </c>
      <c r="AX117" s="13" t="s">
        <v>76</v>
      </c>
      <c r="AY117" s="235" t="s">
        <v>123</v>
      </c>
    </row>
    <row r="118" s="13" customFormat="1">
      <c r="A118" s="13"/>
      <c r="B118" s="225"/>
      <c r="C118" s="226"/>
      <c r="D118" s="227" t="s">
        <v>134</v>
      </c>
      <c r="E118" s="228" t="s">
        <v>28</v>
      </c>
      <c r="F118" s="229" t="s">
        <v>136</v>
      </c>
      <c r="G118" s="226"/>
      <c r="H118" s="228" t="s">
        <v>28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134</v>
      </c>
      <c r="AU118" s="235" t="s">
        <v>86</v>
      </c>
      <c r="AV118" s="13" t="s">
        <v>84</v>
      </c>
      <c r="AW118" s="13" t="s">
        <v>36</v>
      </c>
      <c r="AX118" s="13" t="s">
        <v>76</v>
      </c>
      <c r="AY118" s="235" t="s">
        <v>123</v>
      </c>
    </row>
    <row r="119" s="14" customFormat="1">
      <c r="A119" s="14"/>
      <c r="B119" s="236"/>
      <c r="C119" s="237"/>
      <c r="D119" s="227" t="s">
        <v>134</v>
      </c>
      <c r="E119" s="238" t="s">
        <v>28</v>
      </c>
      <c r="F119" s="239" t="s">
        <v>162</v>
      </c>
      <c r="G119" s="237"/>
      <c r="H119" s="240">
        <v>3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134</v>
      </c>
      <c r="AU119" s="246" t="s">
        <v>86</v>
      </c>
      <c r="AV119" s="14" t="s">
        <v>86</v>
      </c>
      <c r="AW119" s="14" t="s">
        <v>36</v>
      </c>
      <c r="AX119" s="14" t="s">
        <v>84</v>
      </c>
      <c r="AY119" s="246" t="s">
        <v>123</v>
      </c>
    </row>
    <row r="120" s="2" customFormat="1" ht="24.15" customHeight="1">
      <c r="A120" s="41"/>
      <c r="B120" s="42"/>
      <c r="C120" s="207" t="s">
        <v>163</v>
      </c>
      <c r="D120" s="207" t="s">
        <v>125</v>
      </c>
      <c r="E120" s="208" t="s">
        <v>164</v>
      </c>
      <c r="F120" s="209" t="s">
        <v>165</v>
      </c>
      <c r="G120" s="210" t="s">
        <v>166</v>
      </c>
      <c r="H120" s="211">
        <v>2</v>
      </c>
      <c r="I120" s="212"/>
      <c r="J120" s="213">
        <f>ROUND(I120*H120,2)</f>
        <v>0</v>
      </c>
      <c r="K120" s="209" t="s">
        <v>129</v>
      </c>
      <c r="L120" s="47"/>
      <c r="M120" s="214" t="s">
        <v>28</v>
      </c>
      <c r="N120" s="215" t="s">
        <v>47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0.20499999999999999</v>
      </c>
      <c r="T120" s="217">
        <f>S120*H120</f>
        <v>0.40999999999999998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130</v>
      </c>
      <c r="AT120" s="218" t="s">
        <v>125</v>
      </c>
      <c r="AU120" s="218" t="s">
        <v>86</v>
      </c>
      <c r="AY120" s="20" t="s">
        <v>123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84</v>
      </c>
      <c r="BK120" s="219">
        <f>ROUND(I120*H120,2)</f>
        <v>0</v>
      </c>
      <c r="BL120" s="20" t="s">
        <v>130</v>
      </c>
      <c r="BM120" s="218" t="s">
        <v>167</v>
      </c>
    </row>
    <row r="121" s="2" customFormat="1">
      <c r="A121" s="41"/>
      <c r="B121" s="42"/>
      <c r="C121" s="43"/>
      <c r="D121" s="220" t="s">
        <v>132</v>
      </c>
      <c r="E121" s="43"/>
      <c r="F121" s="221" t="s">
        <v>168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132</v>
      </c>
      <c r="AU121" s="20" t="s">
        <v>86</v>
      </c>
    </row>
    <row r="122" s="13" customFormat="1">
      <c r="A122" s="13"/>
      <c r="B122" s="225"/>
      <c r="C122" s="226"/>
      <c r="D122" s="227" t="s">
        <v>134</v>
      </c>
      <c r="E122" s="228" t="s">
        <v>28</v>
      </c>
      <c r="F122" s="229" t="s">
        <v>135</v>
      </c>
      <c r="G122" s="226"/>
      <c r="H122" s="228" t="s">
        <v>28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134</v>
      </c>
      <c r="AU122" s="235" t="s">
        <v>86</v>
      </c>
      <c r="AV122" s="13" t="s">
        <v>84</v>
      </c>
      <c r="AW122" s="13" t="s">
        <v>36</v>
      </c>
      <c r="AX122" s="13" t="s">
        <v>76</v>
      </c>
      <c r="AY122" s="235" t="s">
        <v>123</v>
      </c>
    </row>
    <row r="123" s="13" customFormat="1">
      <c r="A123" s="13"/>
      <c r="B123" s="225"/>
      <c r="C123" s="226"/>
      <c r="D123" s="227" t="s">
        <v>134</v>
      </c>
      <c r="E123" s="228" t="s">
        <v>28</v>
      </c>
      <c r="F123" s="229" t="s">
        <v>136</v>
      </c>
      <c r="G123" s="226"/>
      <c r="H123" s="228" t="s">
        <v>28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134</v>
      </c>
      <c r="AU123" s="235" t="s">
        <v>86</v>
      </c>
      <c r="AV123" s="13" t="s">
        <v>84</v>
      </c>
      <c r="AW123" s="13" t="s">
        <v>36</v>
      </c>
      <c r="AX123" s="13" t="s">
        <v>76</v>
      </c>
      <c r="AY123" s="235" t="s">
        <v>123</v>
      </c>
    </row>
    <row r="124" s="14" customFormat="1">
      <c r="A124" s="14"/>
      <c r="B124" s="236"/>
      <c r="C124" s="237"/>
      <c r="D124" s="227" t="s">
        <v>134</v>
      </c>
      <c r="E124" s="238" t="s">
        <v>28</v>
      </c>
      <c r="F124" s="239" t="s">
        <v>169</v>
      </c>
      <c r="G124" s="237"/>
      <c r="H124" s="240">
        <v>2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134</v>
      </c>
      <c r="AU124" s="246" t="s">
        <v>86</v>
      </c>
      <c r="AV124" s="14" t="s">
        <v>86</v>
      </c>
      <c r="AW124" s="14" t="s">
        <v>36</v>
      </c>
      <c r="AX124" s="14" t="s">
        <v>84</v>
      </c>
      <c r="AY124" s="246" t="s">
        <v>123</v>
      </c>
    </row>
    <row r="125" s="2" customFormat="1" ht="16.5" customHeight="1">
      <c r="A125" s="41"/>
      <c r="B125" s="42"/>
      <c r="C125" s="207" t="s">
        <v>170</v>
      </c>
      <c r="D125" s="207" t="s">
        <v>125</v>
      </c>
      <c r="E125" s="208" t="s">
        <v>171</v>
      </c>
      <c r="F125" s="209" t="s">
        <v>172</v>
      </c>
      <c r="G125" s="210" t="s">
        <v>173</v>
      </c>
      <c r="H125" s="211">
        <v>1.5600000000000001</v>
      </c>
      <c r="I125" s="212"/>
      <c r="J125" s="213">
        <f>ROUND(I125*H125,2)</f>
        <v>0</v>
      </c>
      <c r="K125" s="209" t="s">
        <v>129</v>
      </c>
      <c r="L125" s="47"/>
      <c r="M125" s="214" t="s">
        <v>28</v>
      </c>
      <c r="N125" s="215" t="s">
        <v>47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130</v>
      </c>
      <c r="AT125" s="218" t="s">
        <v>125</v>
      </c>
      <c r="AU125" s="218" t="s">
        <v>86</v>
      </c>
      <c r="AY125" s="20" t="s">
        <v>123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84</v>
      </c>
      <c r="BK125" s="219">
        <f>ROUND(I125*H125,2)</f>
        <v>0</v>
      </c>
      <c r="BL125" s="20" t="s">
        <v>130</v>
      </c>
      <c r="BM125" s="218" t="s">
        <v>174</v>
      </c>
    </row>
    <row r="126" s="2" customFormat="1">
      <c r="A126" s="41"/>
      <c r="B126" s="42"/>
      <c r="C126" s="43"/>
      <c r="D126" s="220" t="s">
        <v>132</v>
      </c>
      <c r="E126" s="43"/>
      <c r="F126" s="221" t="s">
        <v>175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132</v>
      </c>
      <c r="AU126" s="20" t="s">
        <v>86</v>
      </c>
    </row>
    <row r="127" s="13" customFormat="1">
      <c r="A127" s="13"/>
      <c r="B127" s="225"/>
      <c r="C127" s="226"/>
      <c r="D127" s="227" t="s">
        <v>134</v>
      </c>
      <c r="E127" s="228" t="s">
        <v>28</v>
      </c>
      <c r="F127" s="229" t="s">
        <v>135</v>
      </c>
      <c r="G127" s="226"/>
      <c r="H127" s="228" t="s">
        <v>28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134</v>
      </c>
      <c r="AU127" s="235" t="s">
        <v>86</v>
      </c>
      <c r="AV127" s="13" t="s">
        <v>84</v>
      </c>
      <c r="AW127" s="13" t="s">
        <v>36</v>
      </c>
      <c r="AX127" s="13" t="s">
        <v>76</v>
      </c>
      <c r="AY127" s="235" t="s">
        <v>123</v>
      </c>
    </row>
    <row r="128" s="13" customFormat="1">
      <c r="A128" s="13"/>
      <c r="B128" s="225"/>
      <c r="C128" s="226"/>
      <c r="D128" s="227" t="s">
        <v>134</v>
      </c>
      <c r="E128" s="228" t="s">
        <v>28</v>
      </c>
      <c r="F128" s="229" t="s">
        <v>176</v>
      </c>
      <c r="G128" s="226"/>
      <c r="H128" s="228" t="s">
        <v>28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134</v>
      </c>
      <c r="AU128" s="235" t="s">
        <v>86</v>
      </c>
      <c r="AV128" s="13" t="s">
        <v>84</v>
      </c>
      <c r="AW128" s="13" t="s">
        <v>36</v>
      </c>
      <c r="AX128" s="13" t="s">
        <v>76</v>
      </c>
      <c r="AY128" s="235" t="s">
        <v>123</v>
      </c>
    </row>
    <row r="129" s="14" customFormat="1">
      <c r="A129" s="14"/>
      <c r="B129" s="236"/>
      <c r="C129" s="237"/>
      <c r="D129" s="227" t="s">
        <v>134</v>
      </c>
      <c r="E129" s="238" t="s">
        <v>28</v>
      </c>
      <c r="F129" s="239" t="s">
        <v>177</v>
      </c>
      <c r="G129" s="237"/>
      <c r="H129" s="240">
        <v>1.5600000000000001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134</v>
      </c>
      <c r="AU129" s="246" t="s">
        <v>86</v>
      </c>
      <c r="AV129" s="14" t="s">
        <v>86</v>
      </c>
      <c r="AW129" s="14" t="s">
        <v>36</v>
      </c>
      <c r="AX129" s="14" t="s">
        <v>84</v>
      </c>
      <c r="AY129" s="246" t="s">
        <v>123</v>
      </c>
    </row>
    <row r="130" s="2" customFormat="1" ht="16.5" customHeight="1">
      <c r="A130" s="41"/>
      <c r="B130" s="42"/>
      <c r="C130" s="207" t="s">
        <v>178</v>
      </c>
      <c r="D130" s="207" t="s">
        <v>125</v>
      </c>
      <c r="E130" s="208" t="s">
        <v>179</v>
      </c>
      <c r="F130" s="209" t="s">
        <v>180</v>
      </c>
      <c r="G130" s="210" t="s">
        <v>166</v>
      </c>
      <c r="H130" s="211">
        <v>45.899999999999999</v>
      </c>
      <c r="I130" s="212"/>
      <c r="J130" s="213">
        <f>ROUND(I130*H130,2)</f>
        <v>0</v>
      </c>
      <c r="K130" s="209" t="s">
        <v>129</v>
      </c>
      <c r="L130" s="47"/>
      <c r="M130" s="214" t="s">
        <v>28</v>
      </c>
      <c r="N130" s="215" t="s">
        <v>47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130</v>
      </c>
      <c r="AT130" s="218" t="s">
        <v>125</v>
      </c>
      <c r="AU130" s="218" t="s">
        <v>86</v>
      </c>
      <c r="AY130" s="20" t="s">
        <v>123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84</v>
      </c>
      <c r="BK130" s="219">
        <f>ROUND(I130*H130,2)</f>
        <v>0</v>
      </c>
      <c r="BL130" s="20" t="s">
        <v>130</v>
      </c>
      <c r="BM130" s="218" t="s">
        <v>181</v>
      </c>
    </row>
    <row r="131" s="2" customFormat="1">
      <c r="A131" s="41"/>
      <c r="B131" s="42"/>
      <c r="C131" s="43"/>
      <c r="D131" s="220" t="s">
        <v>132</v>
      </c>
      <c r="E131" s="43"/>
      <c r="F131" s="221" t="s">
        <v>182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132</v>
      </c>
      <c r="AU131" s="20" t="s">
        <v>86</v>
      </c>
    </row>
    <row r="132" s="13" customFormat="1">
      <c r="A132" s="13"/>
      <c r="B132" s="225"/>
      <c r="C132" s="226"/>
      <c r="D132" s="227" t="s">
        <v>134</v>
      </c>
      <c r="E132" s="228" t="s">
        <v>28</v>
      </c>
      <c r="F132" s="229" t="s">
        <v>135</v>
      </c>
      <c r="G132" s="226"/>
      <c r="H132" s="228" t="s">
        <v>28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134</v>
      </c>
      <c r="AU132" s="235" t="s">
        <v>86</v>
      </c>
      <c r="AV132" s="13" t="s">
        <v>84</v>
      </c>
      <c r="AW132" s="13" t="s">
        <v>36</v>
      </c>
      <c r="AX132" s="13" t="s">
        <v>76</v>
      </c>
      <c r="AY132" s="235" t="s">
        <v>123</v>
      </c>
    </row>
    <row r="133" s="14" customFormat="1">
      <c r="A133" s="14"/>
      <c r="B133" s="236"/>
      <c r="C133" s="237"/>
      <c r="D133" s="227" t="s">
        <v>134</v>
      </c>
      <c r="E133" s="238" t="s">
        <v>28</v>
      </c>
      <c r="F133" s="239" t="s">
        <v>183</v>
      </c>
      <c r="G133" s="237"/>
      <c r="H133" s="240">
        <v>45.899999999999999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134</v>
      </c>
      <c r="AU133" s="246" t="s">
        <v>86</v>
      </c>
      <c r="AV133" s="14" t="s">
        <v>86</v>
      </c>
      <c r="AW133" s="14" t="s">
        <v>36</v>
      </c>
      <c r="AX133" s="14" t="s">
        <v>84</v>
      </c>
      <c r="AY133" s="246" t="s">
        <v>123</v>
      </c>
    </row>
    <row r="134" s="2" customFormat="1" ht="24.15" customHeight="1">
      <c r="A134" s="41"/>
      <c r="B134" s="42"/>
      <c r="C134" s="207" t="s">
        <v>184</v>
      </c>
      <c r="D134" s="207" t="s">
        <v>125</v>
      </c>
      <c r="E134" s="208" t="s">
        <v>185</v>
      </c>
      <c r="F134" s="209" t="s">
        <v>186</v>
      </c>
      <c r="G134" s="210" t="s">
        <v>173</v>
      </c>
      <c r="H134" s="211">
        <v>12.699999999999999</v>
      </c>
      <c r="I134" s="212"/>
      <c r="J134" s="213">
        <f>ROUND(I134*H134,2)</f>
        <v>0</v>
      </c>
      <c r="K134" s="209" t="s">
        <v>129</v>
      </c>
      <c r="L134" s="47"/>
      <c r="M134" s="214" t="s">
        <v>28</v>
      </c>
      <c r="N134" s="215" t="s">
        <v>47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130</v>
      </c>
      <c r="AT134" s="218" t="s">
        <v>125</v>
      </c>
      <c r="AU134" s="218" t="s">
        <v>86</v>
      </c>
      <c r="AY134" s="20" t="s">
        <v>123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84</v>
      </c>
      <c r="BK134" s="219">
        <f>ROUND(I134*H134,2)</f>
        <v>0</v>
      </c>
      <c r="BL134" s="20" t="s">
        <v>130</v>
      </c>
      <c r="BM134" s="218" t="s">
        <v>187</v>
      </c>
    </row>
    <row r="135" s="2" customFormat="1">
      <c r="A135" s="41"/>
      <c r="B135" s="42"/>
      <c r="C135" s="43"/>
      <c r="D135" s="220" t="s">
        <v>132</v>
      </c>
      <c r="E135" s="43"/>
      <c r="F135" s="221" t="s">
        <v>188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132</v>
      </c>
      <c r="AU135" s="20" t="s">
        <v>86</v>
      </c>
    </row>
    <row r="136" s="13" customFormat="1">
      <c r="A136" s="13"/>
      <c r="B136" s="225"/>
      <c r="C136" s="226"/>
      <c r="D136" s="227" t="s">
        <v>134</v>
      </c>
      <c r="E136" s="228" t="s">
        <v>28</v>
      </c>
      <c r="F136" s="229" t="s">
        <v>135</v>
      </c>
      <c r="G136" s="226"/>
      <c r="H136" s="228" t="s">
        <v>28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134</v>
      </c>
      <c r="AU136" s="235" t="s">
        <v>86</v>
      </c>
      <c r="AV136" s="13" t="s">
        <v>84</v>
      </c>
      <c r="AW136" s="13" t="s">
        <v>36</v>
      </c>
      <c r="AX136" s="13" t="s">
        <v>76</v>
      </c>
      <c r="AY136" s="235" t="s">
        <v>123</v>
      </c>
    </row>
    <row r="137" s="13" customFormat="1">
      <c r="A137" s="13"/>
      <c r="B137" s="225"/>
      <c r="C137" s="226"/>
      <c r="D137" s="227" t="s">
        <v>134</v>
      </c>
      <c r="E137" s="228" t="s">
        <v>28</v>
      </c>
      <c r="F137" s="229" t="s">
        <v>189</v>
      </c>
      <c r="G137" s="226"/>
      <c r="H137" s="228" t="s">
        <v>28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134</v>
      </c>
      <c r="AU137" s="235" t="s">
        <v>86</v>
      </c>
      <c r="AV137" s="13" t="s">
        <v>84</v>
      </c>
      <c r="AW137" s="13" t="s">
        <v>36</v>
      </c>
      <c r="AX137" s="13" t="s">
        <v>76</v>
      </c>
      <c r="AY137" s="235" t="s">
        <v>123</v>
      </c>
    </row>
    <row r="138" s="14" customFormat="1">
      <c r="A138" s="14"/>
      <c r="B138" s="236"/>
      <c r="C138" s="237"/>
      <c r="D138" s="227" t="s">
        <v>134</v>
      </c>
      <c r="E138" s="238" t="s">
        <v>28</v>
      </c>
      <c r="F138" s="239" t="s">
        <v>190</v>
      </c>
      <c r="G138" s="237"/>
      <c r="H138" s="240">
        <v>2.5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134</v>
      </c>
      <c r="AU138" s="246" t="s">
        <v>86</v>
      </c>
      <c r="AV138" s="14" t="s">
        <v>86</v>
      </c>
      <c r="AW138" s="14" t="s">
        <v>36</v>
      </c>
      <c r="AX138" s="14" t="s">
        <v>76</v>
      </c>
      <c r="AY138" s="246" t="s">
        <v>123</v>
      </c>
    </row>
    <row r="139" s="13" customFormat="1">
      <c r="A139" s="13"/>
      <c r="B139" s="225"/>
      <c r="C139" s="226"/>
      <c r="D139" s="227" t="s">
        <v>134</v>
      </c>
      <c r="E139" s="228" t="s">
        <v>28</v>
      </c>
      <c r="F139" s="229" t="s">
        <v>136</v>
      </c>
      <c r="G139" s="226"/>
      <c r="H139" s="228" t="s">
        <v>28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134</v>
      </c>
      <c r="AU139" s="235" t="s">
        <v>86</v>
      </c>
      <c r="AV139" s="13" t="s">
        <v>84</v>
      </c>
      <c r="AW139" s="13" t="s">
        <v>36</v>
      </c>
      <c r="AX139" s="13" t="s">
        <v>76</v>
      </c>
      <c r="AY139" s="235" t="s">
        <v>123</v>
      </c>
    </row>
    <row r="140" s="14" customFormat="1">
      <c r="A140" s="14"/>
      <c r="B140" s="236"/>
      <c r="C140" s="237"/>
      <c r="D140" s="227" t="s">
        <v>134</v>
      </c>
      <c r="E140" s="238" t="s">
        <v>28</v>
      </c>
      <c r="F140" s="239" t="s">
        <v>191</v>
      </c>
      <c r="G140" s="237"/>
      <c r="H140" s="240">
        <v>10.199999999999999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134</v>
      </c>
      <c r="AU140" s="246" t="s">
        <v>86</v>
      </c>
      <c r="AV140" s="14" t="s">
        <v>86</v>
      </c>
      <c r="AW140" s="14" t="s">
        <v>36</v>
      </c>
      <c r="AX140" s="14" t="s">
        <v>76</v>
      </c>
      <c r="AY140" s="246" t="s">
        <v>123</v>
      </c>
    </row>
    <row r="141" s="15" customFormat="1">
      <c r="A141" s="15"/>
      <c r="B141" s="247"/>
      <c r="C141" s="248"/>
      <c r="D141" s="227" t="s">
        <v>134</v>
      </c>
      <c r="E141" s="249" t="s">
        <v>28</v>
      </c>
      <c r="F141" s="250" t="s">
        <v>145</v>
      </c>
      <c r="G141" s="248"/>
      <c r="H141" s="251">
        <v>12.699999999999999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134</v>
      </c>
      <c r="AU141" s="257" t="s">
        <v>86</v>
      </c>
      <c r="AV141" s="15" t="s">
        <v>130</v>
      </c>
      <c r="AW141" s="15" t="s">
        <v>36</v>
      </c>
      <c r="AX141" s="15" t="s">
        <v>84</v>
      </c>
      <c r="AY141" s="257" t="s">
        <v>123</v>
      </c>
    </row>
    <row r="142" s="2" customFormat="1" ht="33" customHeight="1">
      <c r="A142" s="41"/>
      <c r="B142" s="42"/>
      <c r="C142" s="207" t="s">
        <v>192</v>
      </c>
      <c r="D142" s="207" t="s">
        <v>125</v>
      </c>
      <c r="E142" s="208" t="s">
        <v>193</v>
      </c>
      <c r="F142" s="209" t="s">
        <v>194</v>
      </c>
      <c r="G142" s="210" t="s">
        <v>173</v>
      </c>
      <c r="H142" s="211">
        <v>33.32</v>
      </c>
      <c r="I142" s="212"/>
      <c r="J142" s="213">
        <f>ROUND(I142*H142,2)</f>
        <v>0</v>
      </c>
      <c r="K142" s="209" t="s">
        <v>129</v>
      </c>
      <c r="L142" s="47"/>
      <c r="M142" s="214" t="s">
        <v>28</v>
      </c>
      <c r="N142" s="215" t="s">
        <v>47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130</v>
      </c>
      <c r="AT142" s="218" t="s">
        <v>125</v>
      </c>
      <c r="AU142" s="218" t="s">
        <v>86</v>
      </c>
      <c r="AY142" s="20" t="s">
        <v>123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84</v>
      </c>
      <c r="BK142" s="219">
        <f>ROUND(I142*H142,2)</f>
        <v>0</v>
      </c>
      <c r="BL142" s="20" t="s">
        <v>130</v>
      </c>
      <c r="BM142" s="218" t="s">
        <v>195</v>
      </c>
    </row>
    <row r="143" s="2" customFormat="1">
      <c r="A143" s="41"/>
      <c r="B143" s="42"/>
      <c r="C143" s="43"/>
      <c r="D143" s="220" t="s">
        <v>132</v>
      </c>
      <c r="E143" s="43"/>
      <c r="F143" s="221" t="s">
        <v>196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132</v>
      </c>
      <c r="AU143" s="20" t="s">
        <v>86</v>
      </c>
    </row>
    <row r="144" s="13" customFormat="1">
      <c r="A144" s="13"/>
      <c r="B144" s="225"/>
      <c r="C144" s="226"/>
      <c r="D144" s="227" t="s">
        <v>134</v>
      </c>
      <c r="E144" s="228" t="s">
        <v>28</v>
      </c>
      <c r="F144" s="229" t="s">
        <v>135</v>
      </c>
      <c r="G144" s="226"/>
      <c r="H144" s="228" t="s">
        <v>28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134</v>
      </c>
      <c r="AU144" s="235" t="s">
        <v>86</v>
      </c>
      <c r="AV144" s="13" t="s">
        <v>84</v>
      </c>
      <c r="AW144" s="13" t="s">
        <v>36</v>
      </c>
      <c r="AX144" s="13" t="s">
        <v>76</v>
      </c>
      <c r="AY144" s="235" t="s">
        <v>123</v>
      </c>
    </row>
    <row r="145" s="13" customFormat="1">
      <c r="A145" s="13"/>
      <c r="B145" s="225"/>
      <c r="C145" s="226"/>
      <c r="D145" s="227" t="s">
        <v>134</v>
      </c>
      <c r="E145" s="228" t="s">
        <v>28</v>
      </c>
      <c r="F145" s="229" t="s">
        <v>197</v>
      </c>
      <c r="G145" s="226"/>
      <c r="H145" s="228" t="s">
        <v>28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134</v>
      </c>
      <c r="AU145" s="235" t="s">
        <v>86</v>
      </c>
      <c r="AV145" s="13" t="s">
        <v>84</v>
      </c>
      <c r="AW145" s="13" t="s">
        <v>36</v>
      </c>
      <c r="AX145" s="13" t="s">
        <v>76</v>
      </c>
      <c r="AY145" s="235" t="s">
        <v>123</v>
      </c>
    </row>
    <row r="146" s="14" customFormat="1">
      <c r="A146" s="14"/>
      <c r="B146" s="236"/>
      <c r="C146" s="237"/>
      <c r="D146" s="227" t="s">
        <v>134</v>
      </c>
      <c r="E146" s="238" t="s">
        <v>28</v>
      </c>
      <c r="F146" s="239" t="s">
        <v>198</v>
      </c>
      <c r="G146" s="237"/>
      <c r="H146" s="240">
        <v>14.26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134</v>
      </c>
      <c r="AU146" s="246" t="s">
        <v>86</v>
      </c>
      <c r="AV146" s="14" t="s">
        <v>86</v>
      </c>
      <c r="AW146" s="14" t="s">
        <v>36</v>
      </c>
      <c r="AX146" s="14" t="s">
        <v>76</v>
      </c>
      <c r="AY146" s="246" t="s">
        <v>123</v>
      </c>
    </row>
    <row r="147" s="14" customFormat="1">
      <c r="A147" s="14"/>
      <c r="B147" s="236"/>
      <c r="C147" s="237"/>
      <c r="D147" s="227" t="s">
        <v>134</v>
      </c>
      <c r="E147" s="238" t="s">
        <v>28</v>
      </c>
      <c r="F147" s="239" t="s">
        <v>199</v>
      </c>
      <c r="G147" s="237"/>
      <c r="H147" s="240">
        <v>2.3999999999999999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134</v>
      </c>
      <c r="AU147" s="246" t="s">
        <v>86</v>
      </c>
      <c r="AV147" s="14" t="s">
        <v>86</v>
      </c>
      <c r="AW147" s="14" t="s">
        <v>36</v>
      </c>
      <c r="AX147" s="14" t="s">
        <v>76</v>
      </c>
      <c r="AY147" s="246" t="s">
        <v>123</v>
      </c>
    </row>
    <row r="148" s="16" customFormat="1">
      <c r="A148" s="16"/>
      <c r="B148" s="258"/>
      <c r="C148" s="259"/>
      <c r="D148" s="227" t="s">
        <v>134</v>
      </c>
      <c r="E148" s="260" t="s">
        <v>28</v>
      </c>
      <c r="F148" s="261" t="s">
        <v>200</v>
      </c>
      <c r="G148" s="259"/>
      <c r="H148" s="262">
        <v>16.66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68" t="s">
        <v>134</v>
      </c>
      <c r="AU148" s="268" t="s">
        <v>86</v>
      </c>
      <c r="AV148" s="16" t="s">
        <v>146</v>
      </c>
      <c r="AW148" s="16" t="s">
        <v>36</v>
      </c>
      <c r="AX148" s="16" t="s">
        <v>76</v>
      </c>
      <c r="AY148" s="268" t="s">
        <v>123</v>
      </c>
    </row>
    <row r="149" s="14" customFormat="1">
      <c r="A149" s="14"/>
      <c r="B149" s="236"/>
      <c r="C149" s="237"/>
      <c r="D149" s="227" t="s">
        <v>134</v>
      </c>
      <c r="E149" s="238" t="s">
        <v>28</v>
      </c>
      <c r="F149" s="239" t="s">
        <v>201</v>
      </c>
      <c r="G149" s="237"/>
      <c r="H149" s="240">
        <v>16.66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134</v>
      </c>
      <c r="AU149" s="246" t="s">
        <v>86</v>
      </c>
      <c r="AV149" s="14" t="s">
        <v>86</v>
      </c>
      <c r="AW149" s="14" t="s">
        <v>36</v>
      </c>
      <c r="AX149" s="14" t="s">
        <v>76</v>
      </c>
      <c r="AY149" s="246" t="s">
        <v>123</v>
      </c>
    </row>
    <row r="150" s="15" customFormat="1">
      <c r="A150" s="15"/>
      <c r="B150" s="247"/>
      <c r="C150" s="248"/>
      <c r="D150" s="227" t="s">
        <v>134</v>
      </c>
      <c r="E150" s="249" t="s">
        <v>28</v>
      </c>
      <c r="F150" s="250" t="s">
        <v>145</v>
      </c>
      <c r="G150" s="248"/>
      <c r="H150" s="251">
        <v>33.32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7" t="s">
        <v>134</v>
      </c>
      <c r="AU150" s="257" t="s">
        <v>86</v>
      </c>
      <c r="AV150" s="15" t="s">
        <v>130</v>
      </c>
      <c r="AW150" s="15" t="s">
        <v>36</v>
      </c>
      <c r="AX150" s="15" t="s">
        <v>84</v>
      </c>
      <c r="AY150" s="257" t="s">
        <v>123</v>
      </c>
    </row>
    <row r="151" s="2" customFormat="1" ht="37.8" customHeight="1">
      <c r="A151" s="41"/>
      <c r="B151" s="42"/>
      <c r="C151" s="207" t="s">
        <v>202</v>
      </c>
      <c r="D151" s="207" t="s">
        <v>125</v>
      </c>
      <c r="E151" s="208" t="s">
        <v>203</v>
      </c>
      <c r="F151" s="209" t="s">
        <v>204</v>
      </c>
      <c r="G151" s="210" t="s">
        <v>173</v>
      </c>
      <c r="H151" s="211">
        <v>22.742999999999999</v>
      </c>
      <c r="I151" s="212"/>
      <c r="J151" s="213">
        <f>ROUND(I151*H151,2)</f>
        <v>0</v>
      </c>
      <c r="K151" s="209" t="s">
        <v>129</v>
      </c>
      <c r="L151" s="47"/>
      <c r="M151" s="214" t="s">
        <v>28</v>
      </c>
      <c r="N151" s="215" t="s">
        <v>47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130</v>
      </c>
      <c r="AT151" s="218" t="s">
        <v>125</v>
      </c>
      <c r="AU151" s="218" t="s">
        <v>86</v>
      </c>
      <c r="AY151" s="20" t="s">
        <v>123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84</v>
      </c>
      <c r="BK151" s="219">
        <f>ROUND(I151*H151,2)</f>
        <v>0</v>
      </c>
      <c r="BL151" s="20" t="s">
        <v>130</v>
      </c>
      <c r="BM151" s="218" t="s">
        <v>205</v>
      </c>
    </row>
    <row r="152" s="2" customFormat="1">
      <c r="A152" s="41"/>
      <c r="B152" s="42"/>
      <c r="C152" s="43"/>
      <c r="D152" s="220" t="s">
        <v>132</v>
      </c>
      <c r="E152" s="43"/>
      <c r="F152" s="221" t="s">
        <v>206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132</v>
      </c>
      <c r="AU152" s="20" t="s">
        <v>86</v>
      </c>
    </row>
    <row r="153" s="13" customFormat="1">
      <c r="A153" s="13"/>
      <c r="B153" s="225"/>
      <c r="C153" s="226"/>
      <c r="D153" s="227" t="s">
        <v>134</v>
      </c>
      <c r="E153" s="228" t="s">
        <v>28</v>
      </c>
      <c r="F153" s="229" t="s">
        <v>135</v>
      </c>
      <c r="G153" s="226"/>
      <c r="H153" s="228" t="s">
        <v>28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134</v>
      </c>
      <c r="AU153" s="235" t="s">
        <v>86</v>
      </c>
      <c r="AV153" s="13" t="s">
        <v>84</v>
      </c>
      <c r="AW153" s="13" t="s">
        <v>36</v>
      </c>
      <c r="AX153" s="13" t="s">
        <v>76</v>
      </c>
      <c r="AY153" s="235" t="s">
        <v>123</v>
      </c>
    </row>
    <row r="154" s="14" customFormat="1">
      <c r="A154" s="14"/>
      <c r="B154" s="236"/>
      <c r="C154" s="237"/>
      <c r="D154" s="227" t="s">
        <v>134</v>
      </c>
      <c r="E154" s="238" t="s">
        <v>28</v>
      </c>
      <c r="F154" s="239" t="s">
        <v>207</v>
      </c>
      <c r="G154" s="237"/>
      <c r="H154" s="240">
        <v>19.5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134</v>
      </c>
      <c r="AU154" s="246" t="s">
        <v>86</v>
      </c>
      <c r="AV154" s="14" t="s">
        <v>86</v>
      </c>
      <c r="AW154" s="14" t="s">
        <v>36</v>
      </c>
      <c r="AX154" s="14" t="s">
        <v>76</v>
      </c>
      <c r="AY154" s="246" t="s">
        <v>123</v>
      </c>
    </row>
    <row r="155" s="14" customFormat="1">
      <c r="A155" s="14"/>
      <c r="B155" s="236"/>
      <c r="C155" s="237"/>
      <c r="D155" s="227" t="s">
        <v>134</v>
      </c>
      <c r="E155" s="238" t="s">
        <v>28</v>
      </c>
      <c r="F155" s="239" t="s">
        <v>208</v>
      </c>
      <c r="G155" s="237"/>
      <c r="H155" s="240">
        <v>3.2429999999999999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134</v>
      </c>
      <c r="AU155" s="246" t="s">
        <v>86</v>
      </c>
      <c r="AV155" s="14" t="s">
        <v>86</v>
      </c>
      <c r="AW155" s="14" t="s">
        <v>36</v>
      </c>
      <c r="AX155" s="14" t="s">
        <v>76</v>
      </c>
      <c r="AY155" s="246" t="s">
        <v>123</v>
      </c>
    </row>
    <row r="156" s="15" customFormat="1">
      <c r="A156" s="15"/>
      <c r="B156" s="247"/>
      <c r="C156" s="248"/>
      <c r="D156" s="227" t="s">
        <v>134</v>
      </c>
      <c r="E156" s="249" t="s">
        <v>28</v>
      </c>
      <c r="F156" s="250" t="s">
        <v>145</v>
      </c>
      <c r="G156" s="248"/>
      <c r="H156" s="251">
        <v>22.742999999999999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7" t="s">
        <v>134</v>
      </c>
      <c r="AU156" s="257" t="s">
        <v>86</v>
      </c>
      <c r="AV156" s="15" t="s">
        <v>130</v>
      </c>
      <c r="AW156" s="15" t="s">
        <v>36</v>
      </c>
      <c r="AX156" s="15" t="s">
        <v>84</v>
      </c>
      <c r="AY156" s="257" t="s">
        <v>123</v>
      </c>
    </row>
    <row r="157" s="2" customFormat="1" ht="37.8" customHeight="1">
      <c r="A157" s="41"/>
      <c r="B157" s="42"/>
      <c r="C157" s="207" t="s">
        <v>8</v>
      </c>
      <c r="D157" s="207" t="s">
        <v>125</v>
      </c>
      <c r="E157" s="208" t="s">
        <v>209</v>
      </c>
      <c r="F157" s="209" t="s">
        <v>210</v>
      </c>
      <c r="G157" s="210" t="s">
        <v>173</v>
      </c>
      <c r="H157" s="211">
        <v>145.20099999999999</v>
      </c>
      <c r="I157" s="212"/>
      <c r="J157" s="213">
        <f>ROUND(I157*H157,2)</f>
        <v>0</v>
      </c>
      <c r="K157" s="209" t="s">
        <v>129</v>
      </c>
      <c r="L157" s="47"/>
      <c r="M157" s="214" t="s">
        <v>28</v>
      </c>
      <c r="N157" s="215" t="s">
        <v>47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130</v>
      </c>
      <c r="AT157" s="218" t="s">
        <v>125</v>
      </c>
      <c r="AU157" s="218" t="s">
        <v>86</v>
      </c>
      <c r="AY157" s="20" t="s">
        <v>123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84</v>
      </c>
      <c r="BK157" s="219">
        <f>ROUND(I157*H157,2)</f>
        <v>0</v>
      </c>
      <c r="BL157" s="20" t="s">
        <v>130</v>
      </c>
      <c r="BM157" s="218" t="s">
        <v>211</v>
      </c>
    </row>
    <row r="158" s="2" customFormat="1">
      <c r="A158" s="41"/>
      <c r="B158" s="42"/>
      <c r="C158" s="43"/>
      <c r="D158" s="220" t="s">
        <v>132</v>
      </c>
      <c r="E158" s="43"/>
      <c r="F158" s="221" t="s">
        <v>212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132</v>
      </c>
      <c r="AU158" s="20" t="s">
        <v>86</v>
      </c>
    </row>
    <row r="159" s="14" customFormat="1">
      <c r="A159" s="14"/>
      <c r="B159" s="236"/>
      <c r="C159" s="237"/>
      <c r="D159" s="227" t="s">
        <v>134</v>
      </c>
      <c r="E159" s="237"/>
      <c r="F159" s="239" t="s">
        <v>213</v>
      </c>
      <c r="G159" s="237"/>
      <c r="H159" s="240">
        <v>145.20099999999999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134</v>
      </c>
      <c r="AU159" s="246" t="s">
        <v>86</v>
      </c>
      <c r="AV159" s="14" t="s">
        <v>86</v>
      </c>
      <c r="AW159" s="14" t="s">
        <v>4</v>
      </c>
      <c r="AX159" s="14" t="s">
        <v>84</v>
      </c>
      <c r="AY159" s="246" t="s">
        <v>123</v>
      </c>
    </row>
    <row r="160" s="2" customFormat="1" ht="24.15" customHeight="1">
      <c r="A160" s="41"/>
      <c r="B160" s="42"/>
      <c r="C160" s="207" t="s">
        <v>214</v>
      </c>
      <c r="D160" s="207" t="s">
        <v>125</v>
      </c>
      <c r="E160" s="208" t="s">
        <v>215</v>
      </c>
      <c r="F160" s="209" t="s">
        <v>216</v>
      </c>
      <c r="G160" s="210" t="s">
        <v>173</v>
      </c>
      <c r="H160" s="211">
        <v>16.66</v>
      </c>
      <c r="I160" s="212"/>
      <c r="J160" s="213">
        <f>ROUND(I160*H160,2)</f>
        <v>0</v>
      </c>
      <c r="K160" s="209" t="s">
        <v>129</v>
      </c>
      <c r="L160" s="47"/>
      <c r="M160" s="214" t="s">
        <v>28</v>
      </c>
      <c r="N160" s="215" t="s">
        <v>47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130</v>
      </c>
      <c r="AT160" s="218" t="s">
        <v>125</v>
      </c>
      <c r="AU160" s="218" t="s">
        <v>86</v>
      </c>
      <c r="AY160" s="20" t="s">
        <v>123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84</v>
      </c>
      <c r="BK160" s="219">
        <f>ROUND(I160*H160,2)</f>
        <v>0</v>
      </c>
      <c r="BL160" s="20" t="s">
        <v>130</v>
      </c>
      <c r="BM160" s="218" t="s">
        <v>217</v>
      </c>
    </row>
    <row r="161" s="2" customFormat="1">
      <c r="A161" s="41"/>
      <c r="B161" s="42"/>
      <c r="C161" s="43"/>
      <c r="D161" s="220" t="s">
        <v>132</v>
      </c>
      <c r="E161" s="43"/>
      <c r="F161" s="221" t="s">
        <v>218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132</v>
      </c>
      <c r="AU161" s="20" t="s">
        <v>86</v>
      </c>
    </row>
    <row r="162" s="13" customFormat="1">
      <c r="A162" s="13"/>
      <c r="B162" s="225"/>
      <c r="C162" s="226"/>
      <c r="D162" s="227" t="s">
        <v>134</v>
      </c>
      <c r="E162" s="228" t="s">
        <v>28</v>
      </c>
      <c r="F162" s="229" t="s">
        <v>135</v>
      </c>
      <c r="G162" s="226"/>
      <c r="H162" s="228" t="s">
        <v>28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134</v>
      </c>
      <c r="AU162" s="235" t="s">
        <v>86</v>
      </c>
      <c r="AV162" s="13" t="s">
        <v>84</v>
      </c>
      <c r="AW162" s="13" t="s">
        <v>36</v>
      </c>
      <c r="AX162" s="13" t="s">
        <v>76</v>
      </c>
      <c r="AY162" s="235" t="s">
        <v>123</v>
      </c>
    </row>
    <row r="163" s="13" customFormat="1">
      <c r="A163" s="13"/>
      <c r="B163" s="225"/>
      <c r="C163" s="226"/>
      <c r="D163" s="227" t="s">
        <v>134</v>
      </c>
      <c r="E163" s="228" t="s">
        <v>28</v>
      </c>
      <c r="F163" s="229" t="s">
        <v>219</v>
      </c>
      <c r="G163" s="226"/>
      <c r="H163" s="228" t="s">
        <v>28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134</v>
      </c>
      <c r="AU163" s="235" t="s">
        <v>86</v>
      </c>
      <c r="AV163" s="13" t="s">
        <v>84</v>
      </c>
      <c r="AW163" s="13" t="s">
        <v>36</v>
      </c>
      <c r="AX163" s="13" t="s">
        <v>76</v>
      </c>
      <c r="AY163" s="235" t="s">
        <v>123</v>
      </c>
    </row>
    <row r="164" s="14" customFormat="1">
      <c r="A164" s="14"/>
      <c r="B164" s="236"/>
      <c r="C164" s="237"/>
      <c r="D164" s="227" t="s">
        <v>134</v>
      </c>
      <c r="E164" s="238" t="s">
        <v>28</v>
      </c>
      <c r="F164" s="239" t="s">
        <v>220</v>
      </c>
      <c r="G164" s="237"/>
      <c r="H164" s="240">
        <v>16.66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134</v>
      </c>
      <c r="AU164" s="246" t="s">
        <v>86</v>
      </c>
      <c r="AV164" s="14" t="s">
        <v>86</v>
      </c>
      <c r="AW164" s="14" t="s">
        <v>36</v>
      </c>
      <c r="AX164" s="14" t="s">
        <v>84</v>
      </c>
      <c r="AY164" s="246" t="s">
        <v>123</v>
      </c>
    </row>
    <row r="165" s="2" customFormat="1" ht="24.15" customHeight="1">
      <c r="A165" s="41"/>
      <c r="B165" s="42"/>
      <c r="C165" s="207" t="s">
        <v>221</v>
      </c>
      <c r="D165" s="207" t="s">
        <v>125</v>
      </c>
      <c r="E165" s="208" t="s">
        <v>222</v>
      </c>
      <c r="F165" s="209" t="s">
        <v>223</v>
      </c>
      <c r="G165" s="210" t="s">
        <v>224</v>
      </c>
      <c r="H165" s="211">
        <v>6.1619999999999999</v>
      </c>
      <c r="I165" s="212"/>
      <c r="J165" s="213">
        <f>ROUND(I165*H165,2)</f>
        <v>0</v>
      </c>
      <c r="K165" s="209" t="s">
        <v>129</v>
      </c>
      <c r="L165" s="47"/>
      <c r="M165" s="214" t="s">
        <v>28</v>
      </c>
      <c r="N165" s="215" t="s">
        <v>47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130</v>
      </c>
      <c r="AT165" s="218" t="s">
        <v>125</v>
      </c>
      <c r="AU165" s="218" t="s">
        <v>86</v>
      </c>
      <c r="AY165" s="20" t="s">
        <v>123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84</v>
      </c>
      <c r="BK165" s="219">
        <f>ROUND(I165*H165,2)</f>
        <v>0</v>
      </c>
      <c r="BL165" s="20" t="s">
        <v>130</v>
      </c>
      <c r="BM165" s="218" t="s">
        <v>225</v>
      </c>
    </row>
    <row r="166" s="2" customFormat="1">
      <c r="A166" s="41"/>
      <c r="B166" s="42"/>
      <c r="C166" s="43"/>
      <c r="D166" s="220" t="s">
        <v>132</v>
      </c>
      <c r="E166" s="43"/>
      <c r="F166" s="221" t="s">
        <v>226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132</v>
      </c>
      <c r="AU166" s="20" t="s">
        <v>86</v>
      </c>
    </row>
    <row r="167" s="14" customFormat="1">
      <c r="A167" s="14"/>
      <c r="B167" s="236"/>
      <c r="C167" s="237"/>
      <c r="D167" s="227" t="s">
        <v>134</v>
      </c>
      <c r="E167" s="237"/>
      <c r="F167" s="239" t="s">
        <v>227</v>
      </c>
      <c r="G167" s="237"/>
      <c r="H167" s="240">
        <v>6.1619999999999999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134</v>
      </c>
      <c r="AU167" s="246" t="s">
        <v>86</v>
      </c>
      <c r="AV167" s="14" t="s">
        <v>86</v>
      </c>
      <c r="AW167" s="14" t="s">
        <v>4</v>
      </c>
      <c r="AX167" s="14" t="s">
        <v>84</v>
      </c>
      <c r="AY167" s="246" t="s">
        <v>123</v>
      </c>
    </row>
    <row r="168" s="2" customFormat="1" ht="24.15" customHeight="1">
      <c r="A168" s="41"/>
      <c r="B168" s="42"/>
      <c r="C168" s="207" t="s">
        <v>228</v>
      </c>
      <c r="D168" s="207" t="s">
        <v>125</v>
      </c>
      <c r="E168" s="208" t="s">
        <v>229</v>
      </c>
      <c r="F168" s="209" t="s">
        <v>230</v>
      </c>
      <c r="G168" s="210" t="s">
        <v>173</v>
      </c>
      <c r="H168" s="211">
        <v>3.2429999999999999</v>
      </c>
      <c r="I168" s="212"/>
      <c r="J168" s="213">
        <f>ROUND(I168*H168,2)</f>
        <v>0</v>
      </c>
      <c r="K168" s="209" t="s">
        <v>129</v>
      </c>
      <c r="L168" s="47"/>
      <c r="M168" s="214" t="s">
        <v>28</v>
      </c>
      <c r="N168" s="215" t="s">
        <v>47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130</v>
      </c>
      <c r="AT168" s="218" t="s">
        <v>125</v>
      </c>
      <c r="AU168" s="218" t="s">
        <v>86</v>
      </c>
      <c r="AY168" s="20" t="s">
        <v>123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84</v>
      </c>
      <c r="BK168" s="219">
        <f>ROUND(I168*H168,2)</f>
        <v>0</v>
      </c>
      <c r="BL168" s="20" t="s">
        <v>130</v>
      </c>
      <c r="BM168" s="218" t="s">
        <v>231</v>
      </c>
    </row>
    <row r="169" s="2" customFormat="1">
      <c r="A169" s="41"/>
      <c r="B169" s="42"/>
      <c r="C169" s="43"/>
      <c r="D169" s="220" t="s">
        <v>132</v>
      </c>
      <c r="E169" s="43"/>
      <c r="F169" s="221" t="s">
        <v>232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132</v>
      </c>
      <c r="AU169" s="20" t="s">
        <v>86</v>
      </c>
    </row>
    <row r="170" s="2" customFormat="1" ht="24.15" customHeight="1">
      <c r="A170" s="41"/>
      <c r="B170" s="42"/>
      <c r="C170" s="207" t="s">
        <v>233</v>
      </c>
      <c r="D170" s="207" t="s">
        <v>125</v>
      </c>
      <c r="E170" s="208" t="s">
        <v>234</v>
      </c>
      <c r="F170" s="209" t="s">
        <v>235</v>
      </c>
      <c r="G170" s="210" t="s">
        <v>173</v>
      </c>
      <c r="H170" s="211">
        <v>34.600000000000001</v>
      </c>
      <c r="I170" s="212"/>
      <c r="J170" s="213">
        <f>ROUND(I170*H170,2)</f>
        <v>0</v>
      </c>
      <c r="K170" s="209" t="s">
        <v>129</v>
      </c>
      <c r="L170" s="47"/>
      <c r="M170" s="214" t="s">
        <v>28</v>
      </c>
      <c r="N170" s="215" t="s">
        <v>47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130</v>
      </c>
      <c r="AT170" s="218" t="s">
        <v>125</v>
      </c>
      <c r="AU170" s="218" t="s">
        <v>86</v>
      </c>
      <c r="AY170" s="20" t="s">
        <v>123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84</v>
      </c>
      <c r="BK170" s="219">
        <f>ROUND(I170*H170,2)</f>
        <v>0</v>
      </c>
      <c r="BL170" s="20" t="s">
        <v>130</v>
      </c>
      <c r="BM170" s="218" t="s">
        <v>236</v>
      </c>
    </row>
    <row r="171" s="2" customFormat="1">
      <c r="A171" s="41"/>
      <c r="B171" s="42"/>
      <c r="C171" s="43"/>
      <c r="D171" s="220" t="s">
        <v>132</v>
      </c>
      <c r="E171" s="43"/>
      <c r="F171" s="221" t="s">
        <v>237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132</v>
      </c>
      <c r="AU171" s="20" t="s">
        <v>86</v>
      </c>
    </row>
    <row r="172" s="13" customFormat="1">
      <c r="A172" s="13"/>
      <c r="B172" s="225"/>
      <c r="C172" s="226"/>
      <c r="D172" s="227" t="s">
        <v>134</v>
      </c>
      <c r="E172" s="228" t="s">
        <v>28</v>
      </c>
      <c r="F172" s="229" t="s">
        <v>135</v>
      </c>
      <c r="G172" s="226"/>
      <c r="H172" s="228" t="s">
        <v>28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134</v>
      </c>
      <c r="AU172" s="235" t="s">
        <v>86</v>
      </c>
      <c r="AV172" s="13" t="s">
        <v>84</v>
      </c>
      <c r="AW172" s="13" t="s">
        <v>36</v>
      </c>
      <c r="AX172" s="13" t="s">
        <v>76</v>
      </c>
      <c r="AY172" s="235" t="s">
        <v>123</v>
      </c>
    </row>
    <row r="173" s="13" customFormat="1">
      <c r="A173" s="13"/>
      <c r="B173" s="225"/>
      <c r="C173" s="226"/>
      <c r="D173" s="227" t="s">
        <v>134</v>
      </c>
      <c r="E173" s="228" t="s">
        <v>28</v>
      </c>
      <c r="F173" s="229" t="s">
        <v>238</v>
      </c>
      <c r="G173" s="226"/>
      <c r="H173" s="228" t="s">
        <v>28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134</v>
      </c>
      <c r="AU173" s="235" t="s">
        <v>86</v>
      </c>
      <c r="AV173" s="13" t="s">
        <v>84</v>
      </c>
      <c r="AW173" s="13" t="s">
        <v>36</v>
      </c>
      <c r="AX173" s="13" t="s">
        <v>76</v>
      </c>
      <c r="AY173" s="235" t="s">
        <v>123</v>
      </c>
    </row>
    <row r="174" s="14" customFormat="1">
      <c r="A174" s="14"/>
      <c r="B174" s="236"/>
      <c r="C174" s="237"/>
      <c r="D174" s="227" t="s">
        <v>134</v>
      </c>
      <c r="E174" s="238" t="s">
        <v>28</v>
      </c>
      <c r="F174" s="239" t="s">
        <v>239</v>
      </c>
      <c r="G174" s="237"/>
      <c r="H174" s="240">
        <v>2.5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134</v>
      </c>
      <c r="AU174" s="246" t="s">
        <v>86</v>
      </c>
      <c r="AV174" s="14" t="s">
        <v>86</v>
      </c>
      <c r="AW174" s="14" t="s">
        <v>36</v>
      </c>
      <c r="AX174" s="14" t="s">
        <v>76</v>
      </c>
      <c r="AY174" s="246" t="s">
        <v>123</v>
      </c>
    </row>
    <row r="175" s="13" customFormat="1">
      <c r="A175" s="13"/>
      <c r="B175" s="225"/>
      <c r="C175" s="226"/>
      <c r="D175" s="227" t="s">
        <v>134</v>
      </c>
      <c r="E175" s="228" t="s">
        <v>28</v>
      </c>
      <c r="F175" s="229" t="s">
        <v>240</v>
      </c>
      <c r="G175" s="226"/>
      <c r="H175" s="228" t="s">
        <v>28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134</v>
      </c>
      <c r="AU175" s="235" t="s">
        <v>86</v>
      </c>
      <c r="AV175" s="13" t="s">
        <v>84</v>
      </c>
      <c r="AW175" s="13" t="s">
        <v>36</v>
      </c>
      <c r="AX175" s="13" t="s">
        <v>76</v>
      </c>
      <c r="AY175" s="235" t="s">
        <v>123</v>
      </c>
    </row>
    <row r="176" s="14" customFormat="1">
      <c r="A176" s="14"/>
      <c r="B176" s="236"/>
      <c r="C176" s="237"/>
      <c r="D176" s="227" t="s">
        <v>134</v>
      </c>
      <c r="E176" s="238" t="s">
        <v>28</v>
      </c>
      <c r="F176" s="239" t="s">
        <v>241</v>
      </c>
      <c r="G176" s="237"/>
      <c r="H176" s="240">
        <v>2.3999999999999999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134</v>
      </c>
      <c r="AU176" s="246" t="s">
        <v>86</v>
      </c>
      <c r="AV176" s="14" t="s">
        <v>86</v>
      </c>
      <c r="AW176" s="14" t="s">
        <v>36</v>
      </c>
      <c r="AX176" s="14" t="s">
        <v>76</v>
      </c>
      <c r="AY176" s="246" t="s">
        <v>123</v>
      </c>
    </row>
    <row r="177" s="13" customFormat="1">
      <c r="A177" s="13"/>
      <c r="B177" s="225"/>
      <c r="C177" s="226"/>
      <c r="D177" s="227" t="s">
        <v>134</v>
      </c>
      <c r="E177" s="228" t="s">
        <v>28</v>
      </c>
      <c r="F177" s="229" t="s">
        <v>242</v>
      </c>
      <c r="G177" s="226"/>
      <c r="H177" s="228" t="s">
        <v>28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134</v>
      </c>
      <c r="AU177" s="235" t="s">
        <v>86</v>
      </c>
      <c r="AV177" s="13" t="s">
        <v>84</v>
      </c>
      <c r="AW177" s="13" t="s">
        <v>36</v>
      </c>
      <c r="AX177" s="13" t="s">
        <v>76</v>
      </c>
      <c r="AY177" s="235" t="s">
        <v>123</v>
      </c>
    </row>
    <row r="178" s="14" customFormat="1">
      <c r="A178" s="14"/>
      <c r="B178" s="236"/>
      <c r="C178" s="237"/>
      <c r="D178" s="227" t="s">
        <v>134</v>
      </c>
      <c r="E178" s="238" t="s">
        <v>28</v>
      </c>
      <c r="F178" s="239" t="s">
        <v>191</v>
      </c>
      <c r="G178" s="237"/>
      <c r="H178" s="240">
        <v>10.199999999999999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134</v>
      </c>
      <c r="AU178" s="246" t="s">
        <v>86</v>
      </c>
      <c r="AV178" s="14" t="s">
        <v>86</v>
      </c>
      <c r="AW178" s="14" t="s">
        <v>36</v>
      </c>
      <c r="AX178" s="14" t="s">
        <v>76</v>
      </c>
      <c r="AY178" s="246" t="s">
        <v>123</v>
      </c>
    </row>
    <row r="179" s="16" customFormat="1">
      <c r="A179" s="16"/>
      <c r="B179" s="258"/>
      <c r="C179" s="259"/>
      <c r="D179" s="227" t="s">
        <v>134</v>
      </c>
      <c r="E179" s="260" t="s">
        <v>28</v>
      </c>
      <c r="F179" s="261" t="s">
        <v>200</v>
      </c>
      <c r="G179" s="259"/>
      <c r="H179" s="262">
        <v>15.1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68" t="s">
        <v>134</v>
      </c>
      <c r="AU179" s="268" t="s">
        <v>86</v>
      </c>
      <c r="AV179" s="16" t="s">
        <v>146</v>
      </c>
      <c r="AW179" s="16" t="s">
        <v>36</v>
      </c>
      <c r="AX179" s="16" t="s">
        <v>76</v>
      </c>
      <c r="AY179" s="268" t="s">
        <v>123</v>
      </c>
    </row>
    <row r="180" s="13" customFormat="1">
      <c r="A180" s="13"/>
      <c r="B180" s="225"/>
      <c r="C180" s="226"/>
      <c r="D180" s="227" t="s">
        <v>134</v>
      </c>
      <c r="E180" s="228" t="s">
        <v>28</v>
      </c>
      <c r="F180" s="229" t="s">
        <v>243</v>
      </c>
      <c r="G180" s="226"/>
      <c r="H180" s="228" t="s">
        <v>28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134</v>
      </c>
      <c r="AU180" s="235" t="s">
        <v>86</v>
      </c>
      <c r="AV180" s="13" t="s">
        <v>84</v>
      </c>
      <c r="AW180" s="13" t="s">
        <v>36</v>
      </c>
      <c r="AX180" s="13" t="s">
        <v>76</v>
      </c>
      <c r="AY180" s="235" t="s">
        <v>123</v>
      </c>
    </row>
    <row r="181" s="14" customFormat="1">
      <c r="A181" s="14"/>
      <c r="B181" s="236"/>
      <c r="C181" s="237"/>
      <c r="D181" s="227" t="s">
        <v>134</v>
      </c>
      <c r="E181" s="238" t="s">
        <v>28</v>
      </c>
      <c r="F181" s="239" t="s">
        <v>244</v>
      </c>
      <c r="G181" s="237"/>
      <c r="H181" s="240">
        <v>19.5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134</v>
      </c>
      <c r="AU181" s="246" t="s">
        <v>86</v>
      </c>
      <c r="AV181" s="14" t="s">
        <v>86</v>
      </c>
      <c r="AW181" s="14" t="s">
        <v>36</v>
      </c>
      <c r="AX181" s="14" t="s">
        <v>76</v>
      </c>
      <c r="AY181" s="246" t="s">
        <v>123</v>
      </c>
    </row>
    <row r="182" s="15" customFormat="1">
      <c r="A182" s="15"/>
      <c r="B182" s="247"/>
      <c r="C182" s="248"/>
      <c r="D182" s="227" t="s">
        <v>134</v>
      </c>
      <c r="E182" s="249" t="s">
        <v>28</v>
      </c>
      <c r="F182" s="250" t="s">
        <v>145</v>
      </c>
      <c r="G182" s="248"/>
      <c r="H182" s="251">
        <v>34.600000000000001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7" t="s">
        <v>134</v>
      </c>
      <c r="AU182" s="257" t="s">
        <v>86</v>
      </c>
      <c r="AV182" s="15" t="s">
        <v>130</v>
      </c>
      <c r="AW182" s="15" t="s">
        <v>36</v>
      </c>
      <c r="AX182" s="15" t="s">
        <v>84</v>
      </c>
      <c r="AY182" s="257" t="s">
        <v>123</v>
      </c>
    </row>
    <row r="183" s="2" customFormat="1" ht="16.5" customHeight="1">
      <c r="A183" s="41"/>
      <c r="B183" s="42"/>
      <c r="C183" s="269" t="s">
        <v>245</v>
      </c>
      <c r="D183" s="269" t="s">
        <v>246</v>
      </c>
      <c r="E183" s="270" t="s">
        <v>247</v>
      </c>
      <c r="F183" s="271" t="s">
        <v>248</v>
      </c>
      <c r="G183" s="272" t="s">
        <v>224</v>
      </c>
      <c r="H183" s="273">
        <v>37.049999999999997</v>
      </c>
      <c r="I183" s="274"/>
      <c r="J183" s="275">
        <f>ROUND(I183*H183,2)</f>
        <v>0</v>
      </c>
      <c r="K183" s="271" t="s">
        <v>129</v>
      </c>
      <c r="L183" s="276"/>
      <c r="M183" s="277" t="s">
        <v>28</v>
      </c>
      <c r="N183" s="278" t="s">
        <v>47</v>
      </c>
      <c r="O183" s="87"/>
      <c r="P183" s="216">
        <f>O183*H183</f>
        <v>0</v>
      </c>
      <c r="Q183" s="216">
        <v>1</v>
      </c>
      <c r="R183" s="216">
        <f>Q183*H183</f>
        <v>37.049999999999997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178</v>
      </c>
      <c r="AT183" s="218" t="s">
        <v>246</v>
      </c>
      <c r="AU183" s="218" t="s">
        <v>86</v>
      </c>
      <c r="AY183" s="20" t="s">
        <v>123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84</v>
      </c>
      <c r="BK183" s="219">
        <f>ROUND(I183*H183,2)</f>
        <v>0</v>
      </c>
      <c r="BL183" s="20" t="s">
        <v>130</v>
      </c>
      <c r="BM183" s="218" t="s">
        <v>249</v>
      </c>
    </row>
    <row r="184" s="14" customFormat="1">
      <c r="A184" s="14"/>
      <c r="B184" s="236"/>
      <c r="C184" s="237"/>
      <c r="D184" s="227" t="s">
        <v>134</v>
      </c>
      <c r="E184" s="237"/>
      <c r="F184" s="239" t="s">
        <v>250</v>
      </c>
      <c r="G184" s="237"/>
      <c r="H184" s="240">
        <v>37.049999999999997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134</v>
      </c>
      <c r="AU184" s="246" t="s">
        <v>86</v>
      </c>
      <c r="AV184" s="14" t="s">
        <v>86</v>
      </c>
      <c r="AW184" s="14" t="s">
        <v>4</v>
      </c>
      <c r="AX184" s="14" t="s">
        <v>84</v>
      </c>
      <c r="AY184" s="246" t="s">
        <v>123</v>
      </c>
    </row>
    <row r="185" s="2" customFormat="1" ht="24.15" customHeight="1">
      <c r="A185" s="41"/>
      <c r="B185" s="42"/>
      <c r="C185" s="207" t="s">
        <v>251</v>
      </c>
      <c r="D185" s="207" t="s">
        <v>125</v>
      </c>
      <c r="E185" s="208" t="s">
        <v>252</v>
      </c>
      <c r="F185" s="209" t="s">
        <v>253</v>
      </c>
      <c r="G185" s="210" t="s">
        <v>173</v>
      </c>
      <c r="H185" s="211">
        <v>10.515000000000001</v>
      </c>
      <c r="I185" s="212"/>
      <c r="J185" s="213">
        <f>ROUND(I185*H185,2)</f>
        <v>0</v>
      </c>
      <c r="K185" s="209" t="s">
        <v>129</v>
      </c>
      <c r="L185" s="47"/>
      <c r="M185" s="214" t="s">
        <v>28</v>
      </c>
      <c r="N185" s="215" t="s">
        <v>47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130</v>
      </c>
      <c r="AT185" s="218" t="s">
        <v>125</v>
      </c>
      <c r="AU185" s="218" t="s">
        <v>86</v>
      </c>
      <c r="AY185" s="20" t="s">
        <v>123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84</v>
      </c>
      <c r="BK185" s="219">
        <f>ROUND(I185*H185,2)</f>
        <v>0</v>
      </c>
      <c r="BL185" s="20" t="s">
        <v>130</v>
      </c>
      <c r="BM185" s="218" t="s">
        <v>254</v>
      </c>
    </row>
    <row r="186" s="2" customFormat="1">
      <c r="A186" s="41"/>
      <c r="B186" s="42"/>
      <c r="C186" s="43"/>
      <c r="D186" s="220" t="s">
        <v>132</v>
      </c>
      <c r="E186" s="43"/>
      <c r="F186" s="221" t="s">
        <v>255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132</v>
      </c>
      <c r="AU186" s="20" t="s">
        <v>86</v>
      </c>
    </row>
    <row r="187" s="13" customFormat="1">
      <c r="A187" s="13"/>
      <c r="B187" s="225"/>
      <c r="C187" s="226"/>
      <c r="D187" s="227" t="s">
        <v>134</v>
      </c>
      <c r="E187" s="228" t="s">
        <v>28</v>
      </c>
      <c r="F187" s="229" t="s">
        <v>135</v>
      </c>
      <c r="G187" s="226"/>
      <c r="H187" s="228" t="s">
        <v>28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134</v>
      </c>
      <c r="AU187" s="235" t="s">
        <v>86</v>
      </c>
      <c r="AV187" s="13" t="s">
        <v>84</v>
      </c>
      <c r="AW187" s="13" t="s">
        <v>36</v>
      </c>
      <c r="AX187" s="13" t="s">
        <v>76</v>
      </c>
      <c r="AY187" s="235" t="s">
        <v>123</v>
      </c>
    </row>
    <row r="188" s="13" customFormat="1">
      <c r="A188" s="13"/>
      <c r="B188" s="225"/>
      <c r="C188" s="226"/>
      <c r="D188" s="227" t="s">
        <v>134</v>
      </c>
      <c r="E188" s="228" t="s">
        <v>28</v>
      </c>
      <c r="F188" s="229" t="s">
        <v>256</v>
      </c>
      <c r="G188" s="226"/>
      <c r="H188" s="228" t="s">
        <v>28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134</v>
      </c>
      <c r="AU188" s="235" t="s">
        <v>86</v>
      </c>
      <c r="AV188" s="13" t="s">
        <v>84</v>
      </c>
      <c r="AW188" s="13" t="s">
        <v>36</v>
      </c>
      <c r="AX188" s="13" t="s">
        <v>76</v>
      </c>
      <c r="AY188" s="235" t="s">
        <v>123</v>
      </c>
    </row>
    <row r="189" s="14" customFormat="1">
      <c r="A189" s="14"/>
      <c r="B189" s="236"/>
      <c r="C189" s="237"/>
      <c r="D189" s="227" t="s">
        <v>134</v>
      </c>
      <c r="E189" s="238" t="s">
        <v>28</v>
      </c>
      <c r="F189" s="239" t="s">
        <v>257</v>
      </c>
      <c r="G189" s="237"/>
      <c r="H189" s="240">
        <v>3.8999999999999999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134</v>
      </c>
      <c r="AU189" s="246" t="s">
        <v>86</v>
      </c>
      <c r="AV189" s="14" t="s">
        <v>86</v>
      </c>
      <c r="AW189" s="14" t="s">
        <v>36</v>
      </c>
      <c r="AX189" s="14" t="s">
        <v>76</v>
      </c>
      <c r="AY189" s="246" t="s">
        <v>123</v>
      </c>
    </row>
    <row r="190" s="14" customFormat="1">
      <c r="A190" s="14"/>
      <c r="B190" s="236"/>
      <c r="C190" s="237"/>
      <c r="D190" s="227" t="s">
        <v>134</v>
      </c>
      <c r="E190" s="238" t="s">
        <v>28</v>
      </c>
      <c r="F190" s="239" t="s">
        <v>258</v>
      </c>
      <c r="G190" s="237"/>
      <c r="H190" s="240">
        <v>2.0699999999999998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134</v>
      </c>
      <c r="AU190" s="246" t="s">
        <v>86</v>
      </c>
      <c r="AV190" s="14" t="s">
        <v>86</v>
      </c>
      <c r="AW190" s="14" t="s">
        <v>36</v>
      </c>
      <c r="AX190" s="14" t="s">
        <v>76</v>
      </c>
      <c r="AY190" s="246" t="s">
        <v>123</v>
      </c>
    </row>
    <row r="191" s="13" customFormat="1">
      <c r="A191" s="13"/>
      <c r="B191" s="225"/>
      <c r="C191" s="226"/>
      <c r="D191" s="227" t="s">
        <v>134</v>
      </c>
      <c r="E191" s="228" t="s">
        <v>28</v>
      </c>
      <c r="F191" s="229" t="s">
        <v>259</v>
      </c>
      <c r="G191" s="226"/>
      <c r="H191" s="228" t="s">
        <v>28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134</v>
      </c>
      <c r="AU191" s="235" t="s">
        <v>86</v>
      </c>
      <c r="AV191" s="13" t="s">
        <v>84</v>
      </c>
      <c r="AW191" s="13" t="s">
        <v>36</v>
      </c>
      <c r="AX191" s="13" t="s">
        <v>76</v>
      </c>
      <c r="AY191" s="235" t="s">
        <v>123</v>
      </c>
    </row>
    <row r="192" s="14" customFormat="1">
      <c r="A192" s="14"/>
      <c r="B192" s="236"/>
      <c r="C192" s="237"/>
      <c r="D192" s="227" t="s">
        <v>134</v>
      </c>
      <c r="E192" s="238" t="s">
        <v>28</v>
      </c>
      <c r="F192" s="239" t="s">
        <v>260</v>
      </c>
      <c r="G192" s="237"/>
      <c r="H192" s="240">
        <v>2.9849999999999999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134</v>
      </c>
      <c r="AU192" s="246" t="s">
        <v>86</v>
      </c>
      <c r="AV192" s="14" t="s">
        <v>86</v>
      </c>
      <c r="AW192" s="14" t="s">
        <v>36</v>
      </c>
      <c r="AX192" s="14" t="s">
        <v>76</v>
      </c>
      <c r="AY192" s="246" t="s">
        <v>123</v>
      </c>
    </row>
    <row r="193" s="16" customFormat="1">
      <c r="A193" s="16"/>
      <c r="B193" s="258"/>
      <c r="C193" s="259"/>
      <c r="D193" s="227" t="s">
        <v>134</v>
      </c>
      <c r="E193" s="260" t="s">
        <v>28</v>
      </c>
      <c r="F193" s="261" t="s">
        <v>200</v>
      </c>
      <c r="G193" s="259"/>
      <c r="H193" s="262">
        <v>8.9550000000000001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68" t="s">
        <v>134</v>
      </c>
      <c r="AU193" s="268" t="s">
        <v>86</v>
      </c>
      <c r="AV193" s="16" t="s">
        <v>146</v>
      </c>
      <c r="AW193" s="16" t="s">
        <v>36</v>
      </c>
      <c r="AX193" s="16" t="s">
        <v>76</v>
      </c>
      <c r="AY193" s="268" t="s">
        <v>123</v>
      </c>
    </row>
    <row r="194" s="13" customFormat="1">
      <c r="A194" s="13"/>
      <c r="B194" s="225"/>
      <c r="C194" s="226"/>
      <c r="D194" s="227" t="s">
        <v>134</v>
      </c>
      <c r="E194" s="228" t="s">
        <v>28</v>
      </c>
      <c r="F194" s="229" t="s">
        <v>261</v>
      </c>
      <c r="G194" s="226"/>
      <c r="H194" s="228" t="s">
        <v>28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134</v>
      </c>
      <c r="AU194" s="235" t="s">
        <v>86</v>
      </c>
      <c r="AV194" s="13" t="s">
        <v>84</v>
      </c>
      <c r="AW194" s="13" t="s">
        <v>36</v>
      </c>
      <c r="AX194" s="13" t="s">
        <v>76</v>
      </c>
      <c r="AY194" s="235" t="s">
        <v>123</v>
      </c>
    </row>
    <row r="195" s="14" customFormat="1">
      <c r="A195" s="14"/>
      <c r="B195" s="236"/>
      <c r="C195" s="237"/>
      <c r="D195" s="227" t="s">
        <v>134</v>
      </c>
      <c r="E195" s="238" t="s">
        <v>28</v>
      </c>
      <c r="F195" s="239" t="s">
        <v>177</v>
      </c>
      <c r="G195" s="237"/>
      <c r="H195" s="240">
        <v>1.5600000000000001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134</v>
      </c>
      <c r="AU195" s="246" t="s">
        <v>86</v>
      </c>
      <c r="AV195" s="14" t="s">
        <v>86</v>
      </c>
      <c r="AW195" s="14" t="s">
        <v>36</v>
      </c>
      <c r="AX195" s="14" t="s">
        <v>76</v>
      </c>
      <c r="AY195" s="246" t="s">
        <v>123</v>
      </c>
    </row>
    <row r="196" s="15" customFormat="1">
      <c r="A196" s="15"/>
      <c r="B196" s="247"/>
      <c r="C196" s="248"/>
      <c r="D196" s="227" t="s">
        <v>134</v>
      </c>
      <c r="E196" s="249" t="s">
        <v>28</v>
      </c>
      <c r="F196" s="250" t="s">
        <v>145</v>
      </c>
      <c r="G196" s="248"/>
      <c r="H196" s="251">
        <v>10.515000000000001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7" t="s">
        <v>134</v>
      </c>
      <c r="AU196" s="257" t="s">
        <v>86</v>
      </c>
      <c r="AV196" s="15" t="s">
        <v>130</v>
      </c>
      <c r="AW196" s="15" t="s">
        <v>36</v>
      </c>
      <c r="AX196" s="15" t="s">
        <v>84</v>
      </c>
      <c r="AY196" s="257" t="s">
        <v>123</v>
      </c>
    </row>
    <row r="197" s="2" customFormat="1" ht="16.5" customHeight="1">
      <c r="A197" s="41"/>
      <c r="B197" s="42"/>
      <c r="C197" s="269" t="s">
        <v>262</v>
      </c>
      <c r="D197" s="269" t="s">
        <v>246</v>
      </c>
      <c r="E197" s="270" t="s">
        <v>263</v>
      </c>
      <c r="F197" s="271" t="s">
        <v>264</v>
      </c>
      <c r="G197" s="272" t="s">
        <v>224</v>
      </c>
      <c r="H197" s="273">
        <v>5.9699999999999998</v>
      </c>
      <c r="I197" s="274"/>
      <c r="J197" s="275">
        <f>ROUND(I197*H197,2)</f>
        <v>0</v>
      </c>
      <c r="K197" s="271" t="s">
        <v>129</v>
      </c>
      <c r="L197" s="276"/>
      <c r="M197" s="277" t="s">
        <v>28</v>
      </c>
      <c r="N197" s="278" t="s">
        <v>47</v>
      </c>
      <c r="O197" s="87"/>
      <c r="P197" s="216">
        <f>O197*H197</f>
        <v>0</v>
      </c>
      <c r="Q197" s="216">
        <v>1</v>
      </c>
      <c r="R197" s="216">
        <f>Q197*H197</f>
        <v>5.9699999999999998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178</v>
      </c>
      <c r="AT197" s="218" t="s">
        <v>246</v>
      </c>
      <c r="AU197" s="218" t="s">
        <v>86</v>
      </c>
      <c r="AY197" s="20" t="s">
        <v>123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84</v>
      </c>
      <c r="BK197" s="219">
        <f>ROUND(I197*H197,2)</f>
        <v>0</v>
      </c>
      <c r="BL197" s="20" t="s">
        <v>130</v>
      </c>
      <c r="BM197" s="218" t="s">
        <v>265</v>
      </c>
    </row>
    <row r="198" s="14" customFormat="1">
      <c r="A198" s="14"/>
      <c r="B198" s="236"/>
      <c r="C198" s="237"/>
      <c r="D198" s="227" t="s">
        <v>134</v>
      </c>
      <c r="E198" s="237"/>
      <c r="F198" s="239" t="s">
        <v>266</v>
      </c>
      <c r="G198" s="237"/>
      <c r="H198" s="240">
        <v>5.9699999999999998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134</v>
      </c>
      <c r="AU198" s="246" t="s">
        <v>86</v>
      </c>
      <c r="AV198" s="14" t="s">
        <v>86</v>
      </c>
      <c r="AW198" s="14" t="s">
        <v>4</v>
      </c>
      <c r="AX198" s="14" t="s">
        <v>84</v>
      </c>
      <c r="AY198" s="246" t="s">
        <v>123</v>
      </c>
    </row>
    <row r="199" s="2" customFormat="1" ht="33" customHeight="1">
      <c r="A199" s="41"/>
      <c r="B199" s="42"/>
      <c r="C199" s="207" t="s">
        <v>267</v>
      </c>
      <c r="D199" s="207" t="s">
        <v>125</v>
      </c>
      <c r="E199" s="208" t="s">
        <v>268</v>
      </c>
      <c r="F199" s="209" t="s">
        <v>269</v>
      </c>
      <c r="G199" s="210" t="s">
        <v>128</v>
      </c>
      <c r="H199" s="211">
        <v>250</v>
      </c>
      <c r="I199" s="212"/>
      <c r="J199" s="213">
        <f>ROUND(I199*H199,2)</f>
        <v>0</v>
      </c>
      <c r="K199" s="209" t="s">
        <v>129</v>
      </c>
      <c r="L199" s="47"/>
      <c r="M199" s="214" t="s">
        <v>28</v>
      </c>
      <c r="N199" s="215" t="s">
        <v>47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130</v>
      </c>
      <c r="AT199" s="218" t="s">
        <v>125</v>
      </c>
      <c r="AU199" s="218" t="s">
        <v>86</v>
      </c>
      <c r="AY199" s="20" t="s">
        <v>123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84</v>
      </c>
      <c r="BK199" s="219">
        <f>ROUND(I199*H199,2)</f>
        <v>0</v>
      </c>
      <c r="BL199" s="20" t="s">
        <v>130</v>
      </c>
      <c r="BM199" s="218" t="s">
        <v>270</v>
      </c>
    </row>
    <row r="200" s="2" customFormat="1">
      <c r="A200" s="41"/>
      <c r="B200" s="42"/>
      <c r="C200" s="43"/>
      <c r="D200" s="220" t="s">
        <v>132</v>
      </c>
      <c r="E200" s="43"/>
      <c r="F200" s="221" t="s">
        <v>271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132</v>
      </c>
      <c r="AU200" s="20" t="s">
        <v>86</v>
      </c>
    </row>
    <row r="201" s="2" customFormat="1" ht="24.15" customHeight="1">
      <c r="A201" s="41"/>
      <c r="B201" s="42"/>
      <c r="C201" s="207" t="s">
        <v>7</v>
      </c>
      <c r="D201" s="207" t="s">
        <v>125</v>
      </c>
      <c r="E201" s="208" t="s">
        <v>272</v>
      </c>
      <c r="F201" s="209" t="s">
        <v>273</v>
      </c>
      <c r="G201" s="210" t="s">
        <v>128</v>
      </c>
      <c r="H201" s="211">
        <v>250</v>
      </c>
      <c r="I201" s="212"/>
      <c r="J201" s="213">
        <f>ROUND(I201*H201,2)</f>
        <v>0</v>
      </c>
      <c r="K201" s="209" t="s">
        <v>129</v>
      </c>
      <c r="L201" s="47"/>
      <c r="M201" s="214" t="s">
        <v>28</v>
      </c>
      <c r="N201" s="215" t="s">
        <v>47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130</v>
      </c>
      <c r="AT201" s="218" t="s">
        <v>125</v>
      </c>
      <c r="AU201" s="218" t="s">
        <v>86</v>
      </c>
      <c r="AY201" s="20" t="s">
        <v>123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84</v>
      </c>
      <c r="BK201" s="219">
        <f>ROUND(I201*H201,2)</f>
        <v>0</v>
      </c>
      <c r="BL201" s="20" t="s">
        <v>130</v>
      </c>
      <c r="BM201" s="218" t="s">
        <v>274</v>
      </c>
    </row>
    <row r="202" s="2" customFormat="1">
      <c r="A202" s="41"/>
      <c r="B202" s="42"/>
      <c r="C202" s="43"/>
      <c r="D202" s="220" t="s">
        <v>132</v>
      </c>
      <c r="E202" s="43"/>
      <c r="F202" s="221" t="s">
        <v>275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132</v>
      </c>
      <c r="AU202" s="20" t="s">
        <v>86</v>
      </c>
    </row>
    <row r="203" s="2" customFormat="1" ht="16.5" customHeight="1">
      <c r="A203" s="41"/>
      <c r="B203" s="42"/>
      <c r="C203" s="269" t="s">
        <v>276</v>
      </c>
      <c r="D203" s="269" t="s">
        <v>246</v>
      </c>
      <c r="E203" s="270" t="s">
        <v>277</v>
      </c>
      <c r="F203" s="271" t="s">
        <v>278</v>
      </c>
      <c r="G203" s="272" t="s">
        <v>279</v>
      </c>
      <c r="H203" s="273">
        <v>5</v>
      </c>
      <c r="I203" s="274"/>
      <c r="J203" s="275">
        <f>ROUND(I203*H203,2)</f>
        <v>0</v>
      </c>
      <c r="K203" s="271" t="s">
        <v>129</v>
      </c>
      <c r="L203" s="276"/>
      <c r="M203" s="277" t="s">
        <v>28</v>
      </c>
      <c r="N203" s="278" t="s">
        <v>47</v>
      </c>
      <c r="O203" s="87"/>
      <c r="P203" s="216">
        <f>O203*H203</f>
        <v>0</v>
      </c>
      <c r="Q203" s="216">
        <v>0.001</v>
      </c>
      <c r="R203" s="216">
        <f>Q203*H203</f>
        <v>0.0050000000000000001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178</v>
      </c>
      <c r="AT203" s="218" t="s">
        <v>246</v>
      </c>
      <c r="AU203" s="218" t="s">
        <v>86</v>
      </c>
      <c r="AY203" s="20" t="s">
        <v>123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84</v>
      </c>
      <c r="BK203" s="219">
        <f>ROUND(I203*H203,2)</f>
        <v>0</v>
      </c>
      <c r="BL203" s="20" t="s">
        <v>130</v>
      </c>
      <c r="BM203" s="218" t="s">
        <v>280</v>
      </c>
    </row>
    <row r="204" s="14" customFormat="1">
      <c r="A204" s="14"/>
      <c r="B204" s="236"/>
      <c r="C204" s="237"/>
      <c r="D204" s="227" t="s">
        <v>134</v>
      </c>
      <c r="E204" s="237"/>
      <c r="F204" s="239" t="s">
        <v>281</v>
      </c>
      <c r="G204" s="237"/>
      <c r="H204" s="240">
        <v>5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134</v>
      </c>
      <c r="AU204" s="246" t="s">
        <v>86</v>
      </c>
      <c r="AV204" s="14" t="s">
        <v>86</v>
      </c>
      <c r="AW204" s="14" t="s">
        <v>4</v>
      </c>
      <c r="AX204" s="14" t="s">
        <v>84</v>
      </c>
      <c r="AY204" s="246" t="s">
        <v>123</v>
      </c>
    </row>
    <row r="205" s="2" customFormat="1" ht="24.15" customHeight="1">
      <c r="A205" s="41"/>
      <c r="B205" s="42"/>
      <c r="C205" s="207" t="s">
        <v>282</v>
      </c>
      <c r="D205" s="207" t="s">
        <v>125</v>
      </c>
      <c r="E205" s="208" t="s">
        <v>283</v>
      </c>
      <c r="F205" s="209" t="s">
        <v>284</v>
      </c>
      <c r="G205" s="210" t="s">
        <v>166</v>
      </c>
      <c r="H205" s="211">
        <v>8</v>
      </c>
      <c r="I205" s="212"/>
      <c r="J205" s="213">
        <f>ROUND(I205*H205,2)</f>
        <v>0</v>
      </c>
      <c r="K205" s="209" t="s">
        <v>129</v>
      </c>
      <c r="L205" s="47"/>
      <c r="M205" s="214" t="s">
        <v>28</v>
      </c>
      <c r="N205" s="215" t="s">
        <v>47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130</v>
      </c>
      <c r="AT205" s="218" t="s">
        <v>125</v>
      </c>
      <c r="AU205" s="218" t="s">
        <v>86</v>
      </c>
      <c r="AY205" s="20" t="s">
        <v>123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84</v>
      </c>
      <c r="BK205" s="219">
        <f>ROUND(I205*H205,2)</f>
        <v>0</v>
      </c>
      <c r="BL205" s="20" t="s">
        <v>130</v>
      </c>
      <c r="BM205" s="218" t="s">
        <v>285</v>
      </c>
    </row>
    <row r="206" s="2" customFormat="1">
      <c r="A206" s="41"/>
      <c r="B206" s="42"/>
      <c r="C206" s="43"/>
      <c r="D206" s="220" t="s">
        <v>132</v>
      </c>
      <c r="E206" s="43"/>
      <c r="F206" s="221" t="s">
        <v>286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132</v>
      </c>
      <c r="AU206" s="20" t="s">
        <v>86</v>
      </c>
    </row>
    <row r="207" s="13" customFormat="1">
      <c r="A207" s="13"/>
      <c r="B207" s="225"/>
      <c r="C207" s="226"/>
      <c r="D207" s="227" t="s">
        <v>134</v>
      </c>
      <c r="E207" s="228" t="s">
        <v>28</v>
      </c>
      <c r="F207" s="229" t="s">
        <v>135</v>
      </c>
      <c r="G207" s="226"/>
      <c r="H207" s="228" t="s">
        <v>28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134</v>
      </c>
      <c r="AU207" s="235" t="s">
        <v>86</v>
      </c>
      <c r="AV207" s="13" t="s">
        <v>84</v>
      </c>
      <c r="AW207" s="13" t="s">
        <v>36</v>
      </c>
      <c r="AX207" s="13" t="s">
        <v>76</v>
      </c>
      <c r="AY207" s="235" t="s">
        <v>123</v>
      </c>
    </row>
    <row r="208" s="13" customFormat="1">
      <c r="A208" s="13"/>
      <c r="B208" s="225"/>
      <c r="C208" s="226"/>
      <c r="D208" s="227" t="s">
        <v>134</v>
      </c>
      <c r="E208" s="228" t="s">
        <v>28</v>
      </c>
      <c r="F208" s="229" t="s">
        <v>189</v>
      </c>
      <c r="G208" s="226"/>
      <c r="H208" s="228" t="s">
        <v>28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134</v>
      </c>
      <c r="AU208" s="235" t="s">
        <v>86</v>
      </c>
      <c r="AV208" s="13" t="s">
        <v>84</v>
      </c>
      <c r="AW208" s="13" t="s">
        <v>36</v>
      </c>
      <c r="AX208" s="13" t="s">
        <v>76</v>
      </c>
      <c r="AY208" s="235" t="s">
        <v>123</v>
      </c>
    </row>
    <row r="209" s="14" customFormat="1">
      <c r="A209" s="14"/>
      <c r="B209" s="236"/>
      <c r="C209" s="237"/>
      <c r="D209" s="227" t="s">
        <v>134</v>
      </c>
      <c r="E209" s="238" t="s">
        <v>28</v>
      </c>
      <c r="F209" s="239" t="s">
        <v>287</v>
      </c>
      <c r="G209" s="237"/>
      <c r="H209" s="240">
        <v>8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134</v>
      </c>
      <c r="AU209" s="246" t="s">
        <v>86</v>
      </c>
      <c r="AV209" s="14" t="s">
        <v>86</v>
      </c>
      <c r="AW209" s="14" t="s">
        <v>36</v>
      </c>
      <c r="AX209" s="14" t="s">
        <v>84</v>
      </c>
      <c r="AY209" s="246" t="s">
        <v>123</v>
      </c>
    </row>
    <row r="210" s="2" customFormat="1" ht="16.5" customHeight="1">
      <c r="A210" s="41"/>
      <c r="B210" s="42"/>
      <c r="C210" s="207" t="s">
        <v>288</v>
      </c>
      <c r="D210" s="207" t="s">
        <v>125</v>
      </c>
      <c r="E210" s="208" t="s">
        <v>289</v>
      </c>
      <c r="F210" s="209" t="s">
        <v>290</v>
      </c>
      <c r="G210" s="210" t="s">
        <v>128</v>
      </c>
      <c r="H210" s="211">
        <v>250</v>
      </c>
      <c r="I210" s="212"/>
      <c r="J210" s="213">
        <f>ROUND(I210*H210,2)</f>
        <v>0</v>
      </c>
      <c r="K210" s="209" t="s">
        <v>129</v>
      </c>
      <c r="L210" s="47"/>
      <c r="M210" s="214" t="s">
        <v>28</v>
      </c>
      <c r="N210" s="215" t="s">
        <v>47</v>
      </c>
      <c r="O210" s="87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130</v>
      </c>
      <c r="AT210" s="218" t="s">
        <v>125</v>
      </c>
      <c r="AU210" s="218" t="s">
        <v>86</v>
      </c>
      <c r="AY210" s="20" t="s">
        <v>123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84</v>
      </c>
      <c r="BK210" s="219">
        <f>ROUND(I210*H210,2)</f>
        <v>0</v>
      </c>
      <c r="BL210" s="20" t="s">
        <v>130</v>
      </c>
      <c r="BM210" s="218" t="s">
        <v>291</v>
      </c>
    </row>
    <row r="211" s="2" customFormat="1">
      <c r="A211" s="41"/>
      <c r="B211" s="42"/>
      <c r="C211" s="43"/>
      <c r="D211" s="220" t="s">
        <v>132</v>
      </c>
      <c r="E211" s="43"/>
      <c r="F211" s="221" t="s">
        <v>292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132</v>
      </c>
      <c r="AU211" s="20" t="s">
        <v>86</v>
      </c>
    </row>
    <row r="212" s="2" customFormat="1" ht="24.15" customHeight="1">
      <c r="A212" s="41"/>
      <c r="B212" s="42"/>
      <c r="C212" s="207" t="s">
        <v>293</v>
      </c>
      <c r="D212" s="207" t="s">
        <v>125</v>
      </c>
      <c r="E212" s="208" t="s">
        <v>294</v>
      </c>
      <c r="F212" s="209" t="s">
        <v>295</v>
      </c>
      <c r="G212" s="210" t="s">
        <v>296</v>
      </c>
      <c r="H212" s="211">
        <v>20</v>
      </c>
      <c r="I212" s="212"/>
      <c r="J212" s="213">
        <f>ROUND(I212*H212,2)</f>
        <v>0</v>
      </c>
      <c r="K212" s="209" t="s">
        <v>129</v>
      </c>
      <c r="L212" s="47"/>
      <c r="M212" s="214" t="s">
        <v>28</v>
      </c>
      <c r="N212" s="215" t="s">
        <v>47</v>
      </c>
      <c r="O212" s="87"/>
      <c r="P212" s="216">
        <f>O212*H212</f>
        <v>0</v>
      </c>
      <c r="Q212" s="216">
        <v>0.021350000000000001</v>
      </c>
      <c r="R212" s="216">
        <f>Q212*H212</f>
        <v>0.42700000000000005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130</v>
      </c>
      <c r="AT212" s="218" t="s">
        <v>125</v>
      </c>
      <c r="AU212" s="218" t="s">
        <v>86</v>
      </c>
      <c r="AY212" s="20" t="s">
        <v>123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20" t="s">
        <v>84</v>
      </c>
      <c r="BK212" s="219">
        <f>ROUND(I212*H212,2)</f>
        <v>0</v>
      </c>
      <c r="BL212" s="20" t="s">
        <v>130</v>
      </c>
      <c r="BM212" s="218" t="s">
        <v>297</v>
      </c>
    </row>
    <row r="213" s="2" customFormat="1">
      <c r="A213" s="41"/>
      <c r="B213" s="42"/>
      <c r="C213" s="43"/>
      <c r="D213" s="220" t="s">
        <v>132</v>
      </c>
      <c r="E213" s="43"/>
      <c r="F213" s="221" t="s">
        <v>298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132</v>
      </c>
      <c r="AU213" s="20" t="s">
        <v>86</v>
      </c>
    </row>
    <row r="214" s="2" customFormat="1" ht="16.5" customHeight="1">
      <c r="A214" s="41"/>
      <c r="B214" s="42"/>
      <c r="C214" s="207" t="s">
        <v>299</v>
      </c>
      <c r="D214" s="207" t="s">
        <v>125</v>
      </c>
      <c r="E214" s="208" t="s">
        <v>300</v>
      </c>
      <c r="F214" s="209" t="s">
        <v>301</v>
      </c>
      <c r="G214" s="210" t="s">
        <v>302</v>
      </c>
      <c r="H214" s="211">
        <v>1</v>
      </c>
      <c r="I214" s="212"/>
      <c r="J214" s="213">
        <f>ROUND(I214*H214,2)</f>
        <v>0</v>
      </c>
      <c r="K214" s="209" t="s">
        <v>28</v>
      </c>
      <c r="L214" s="47"/>
      <c r="M214" s="214" t="s">
        <v>28</v>
      </c>
      <c r="N214" s="215" t="s">
        <v>47</v>
      </c>
      <c r="O214" s="87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130</v>
      </c>
      <c r="AT214" s="218" t="s">
        <v>125</v>
      </c>
      <c r="AU214" s="218" t="s">
        <v>86</v>
      </c>
      <c r="AY214" s="20" t="s">
        <v>123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84</v>
      </c>
      <c r="BK214" s="219">
        <f>ROUND(I214*H214,2)</f>
        <v>0</v>
      </c>
      <c r="BL214" s="20" t="s">
        <v>130</v>
      </c>
      <c r="BM214" s="218" t="s">
        <v>303</v>
      </c>
    </row>
    <row r="215" s="2" customFormat="1" ht="16.5" customHeight="1">
      <c r="A215" s="41"/>
      <c r="B215" s="42"/>
      <c r="C215" s="207" t="s">
        <v>304</v>
      </c>
      <c r="D215" s="207" t="s">
        <v>125</v>
      </c>
      <c r="E215" s="208" t="s">
        <v>305</v>
      </c>
      <c r="F215" s="209" t="s">
        <v>306</v>
      </c>
      <c r="G215" s="210" t="s">
        <v>128</v>
      </c>
      <c r="H215" s="211">
        <v>250</v>
      </c>
      <c r="I215" s="212"/>
      <c r="J215" s="213">
        <f>ROUND(I215*H215,2)</f>
        <v>0</v>
      </c>
      <c r="K215" s="209" t="s">
        <v>129</v>
      </c>
      <c r="L215" s="47"/>
      <c r="M215" s="214" t="s">
        <v>28</v>
      </c>
      <c r="N215" s="215" t="s">
        <v>47</v>
      </c>
      <c r="O215" s="87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130</v>
      </c>
      <c r="AT215" s="218" t="s">
        <v>125</v>
      </c>
      <c r="AU215" s="218" t="s">
        <v>86</v>
      </c>
      <c r="AY215" s="20" t="s">
        <v>123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84</v>
      </c>
      <c r="BK215" s="219">
        <f>ROUND(I215*H215,2)</f>
        <v>0</v>
      </c>
      <c r="BL215" s="20" t="s">
        <v>130</v>
      </c>
      <c r="BM215" s="218" t="s">
        <v>307</v>
      </c>
    </row>
    <row r="216" s="2" customFormat="1">
      <c r="A216" s="41"/>
      <c r="B216" s="42"/>
      <c r="C216" s="43"/>
      <c r="D216" s="220" t="s">
        <v>132</v>
      </c>
      <c r="E216" s="43"/>
      <c r="F216" s="221" t="s">
        <v>308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132</v>
      </c>
      <c r="AU216" s="20" t="s">
        <v>86</v>
      </c>
    </row>
    <row r="217" s="2" customFormat="1" ht="16.5" customHeight="1">
      <c r="A217" s="41"/>
      <c r="B217" s="42"/>
      <c r="C217" s="207" t="s">
        <v>309</v>
      </c>
      <c r="D217" s="207" t="s">
        <v>125</v>
      </c>
      <c r="E217" s="208" t="s">
        <v>310</v>
      </c>
      <c r="F217" s="209" t="s">
        <v>311</v>
      </c>
      <c r="G217" s="210" t="s">
        <v>173</v>
      </c>
      <c r="H217" s="211">
        <v>7.5</v>
      </c>
      <c r="I217" s="212"/>
      <c r="J217" s="213">
        <f>ROUND(I217*H217,2)</f>
        <v>0</v>
      </c>
      <c r="K217" s="209" t="s">
        <v>129</v>
      </c>
      <c r="L217" s="47"/>
      <c r="M217" s="214" t="s">
        <v>28</v>
      </c>
      <c r="N217" s="215" t="s">
        <v>47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130</v>
      </c>
      <c r="AT217" s="218" t="s">
        <v>125</v>
      </c>
      <c r="AU217" s="218" t="s">
        <v>86</v>
      </c>
      <c r="AY217" s="20" t="s">
        <v>123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84</v>
      </c>
      <c r="BK217" s="219">
        <f>ROUND(I217*H217,2)</f>
        <v>0</v>
      </c>
      <c r="BL217" s="20" t="s">
        <v>130</v>
      </c>
      <c r="BM217" s="218" t="s">
        <v>312</v>
      </c>
    </row>
    <row r="218" s="2" customFormat="1">
      <c r="A218" s="41"/>
      <c r="B218" s="42"/>
      <c r="C218" s="43"/>
      <c r="D218" s="220" t="s">
        <v>132</v>
      </c>
      <c r="E218" s="43"/>
      <c r="F218" s="221" t="s">
        <v>313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132</v>
      </c>
      <c r="AU218" s="20" t="s">
        <v>86</v>
      </c>
    </row>
    <row r="219" s="13" customFormat="1">
      <c r="A219" s="13"/>
      <c r="B219" s="225"/>
      <c r="C219" s="226"/>
      <c r="D219" s="227" t="s">
        <v>134</v>
      </c>
      <c r="E219" s="228" t="s">
        <v>28</v>
      </c>
      <c r="F219" s="229" t="s">
        <v>135</v>
      </c>
      <c r="G219" s="226"/>
      <c r="H219" s="228" t="s">
        <v>28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134</v>
      </c>
      <c r="AU219" s="235" t="s">
        <v>86</v>
      </c>
      <c r="AV219" s="13" t="s">
        <v>84</v>
      </c>
      <c r="AW219" s="13" t="s">
        <v>36</v>
      </c>
      <c r="AX219" s="13" t="s">
        <v>76</v>
      </c>
      <c r="AY219" s="235" t="s">
        <v>123</v>
      </c>
    </row>
    <row r="220" s="14" customFormat="1">
      <c r="A220" s="14"/>
      <c r="B220" s="236"/>
      <c r="C220" s="237"/>
      <c r="D220" s="227" t="s">
        <v>134</v>
      </c>
      <c r="E220" s="238" t="s">
        <v>28</v>
      </c>
      <c r="F220" s="239" t="s">
        <v>314</v>
      </c>
      <c r="G220" s="237"/>
      <c r="H220" s="240">
        <v>7.5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134</v>
      </c>
      <c r="AU220" s="246" t="s">
        <v>86</v>
      </c>
      <c r="AV220" s="14" t="s">
        <v>86</v>
      </c>
      <c r="AW220" s="14" t="s">
        <v>36</v>
      </c>
      <c r="AX220" s="14" t="s">
        <v>84</v>
      </c>
      <c r="AY220" s="246" t="s">
        <v>123</v>
      </c>
    </row>
    <row r="221" s="2" customFormat="1" ht="16.5" customHeight="1">
      <c r="A221" s="41"/>
      <c r="B221" s="42"/>
      <c r="C221" s="207" t="s">
        <v>315</v>
      </c>
      <c r="D221" s="207" t="s">
        <v>125</v>
      </c>
      <c r="E221" s="208" t="s">
        <v>316</v>
      </c>
      <c r="F221" s="209" t="s">
        <v>317</v>
      </c>
      <c r="G221" s="210" t="s">
        <v>173</v>
      </c>
      <c r="H221" s="211">
        <v>7.5</v>
      </c>
      <c r="I221" s="212"/>
      <c r="J221" s="213">
        <f>ROUND(I221*H221,2)</f>
        <v>0</v>
      </c>
      <c r="K221" s="209" t="s">
        <v>129</v>
      </c>
      <c r="L221" s="47"/>
      <c r="M221" s="214" t="s">
        <v>28</v>
      </c>
      <c r="N221" s="215" t="s">
        <v>47</v>
      </c>
      <c r="O221" s="87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130</v>
      </c>
      <c r="AT221" s="218" t="s">
        <v>125</v>
      </c>
      <c r="AU221" s="218" t="s">
        <v>86</v>
      </c>
      <c r="AY221" s="20" t="s">
        <v>123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20" t="s">
        <v>84</v>
      </c>
      <c r="BK221" s="219">
        <f>ROUND(I221*H221,2)</f>
        <v>0</v>
      </c>
      <c r="BL221" s="20" t="s">
        <v>130</v>
      </c>
      <c r="BM221" s="218" t="s">
        <v>318</v>
      </c>
    </row>
    <row r="222" s="2" customFormat="1">
      <c r="A222" s="41"/>
      <c r="B222" s="42"/>
      <c r="C222" s="43"/>
      <c r="D222" s="220" t="s">
        <v>132</v>
      </c>
      <c r="E222" s="43"/>
      <c r="F222" s="221" t="s">
        <v>319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132</v>
      </c>
      <c r="AU222" s="20" t="s">
        <v>86</v>
      </c>
    </row>
    <row r="223" s="2" customFormat="1" ht="16.5" customHeight="1">
      <c r="A223" s="41"/>
      <c r="B223" s="42"/>
      <c r="C223" s="207" t="s">
        <v>320</v>
      </c>
      <c r="D223" s="207" t="s">
        <v>125</v>
      </c>
      <c r="E223" s="208" t="s">
        <v>321</v>
      </c>
      <c r="F223" s="209" t="s">
        <v>322</v>
      </c>
      <c r="G223" s="210" t="s">
        <v>173</v>
      </c>
      <c r="H223" s="211">
        <v>22.5</v>
      </c>
      <c r="I223" s="212"/>
      <c r="J223" s="213">
        <f>ROUND(I223*H223,2)</f>
        <v>0</v>
      </c>
      <c r="K223" s="209" t="s">
        <v>129</v>
      </c>
      <c r="L223" s="47"/>
      <c r="M223" s="214" t="s">
        <v>28</v>
      </c>
      <c r="N223" s="215" t="s">
        <v>47</v>
      </c>
      <c r="O223" s="87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130</v>
      </c>
      <c r="AT223" s="218" t="s">
        <v>125</v>
      </c>
      <c r="AU223" s="218" t="s">
        <v>86</v>
      </c>
      <c r="AY223" s="20" t="s">
        <v>123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84</v>
      </c>
      <c r="BK223" s="219">
        <f>ROUND(I223*H223,2)</f>
        <v>0</v>
      </c>
      <c r="BL223" s="20" t="s">
        <v>130</v>
      </c>
      <c r="BM223" s="218" t="s">
        <v>323</v>
      </c>
    </row>
    <row r="224" s="2" customFormat="1">
      <c r="A224" s="41"/>
      <c r="B224" s="42"/>
      <c r="C224" s="43"/>
      <c r="D224" s="220" t="s">
        <v>132</v>
      </c>
      <c r="E224" s="43"/>
      <c r="F224" s="221" t="s">
        <v>324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132</v>
      </c>
      <c r="AU224" s="20" t="s">
        <v>86</v>
      </c>
    </row>
    <row r="225" s="14" customFormat="1">
      <c r="A225" s="14"/>
      <c r="B225" s="236"/>
      <c r="C225" s="237"/>
      <c r="D225" s="227" t="s">
        <v>134</v>
      </c>
      <c r="E225" s="237"/>
      <c r="F225" s="239" t="s">
        <v>325</v>
      </c>
      <c r="G225" s="237"/>
      <c r="H225" s="240">
        <v>22.5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134</v>
      </c>
      <c r="AU225" s="246" t="s">
        <v>86</v>
      </c>
      <c r="AV225" s="14" t="s">
        <v>86</v>
      </c>
      <c r="AW225" s="14" t="s">
        <v>4</v>
      </c>
      <c r="AX225" s="14" t="s">
        <v>84</v>
      </c>
      <c r="AY225" s="246" t="s">
        <v>123</v>
      </c>
    </row>
    <row r="226" s="12" customFormat="1" ht="22.8" customHeight="1">
      <c r="A226" s="12"/>
      <c r="B226" s="191"/>
      <c r="C226" s="192"/>
      <c r="D226" s="193" t="s">
        <v>75</v>
      </c>
      <c r="E226" s="205" t="s">
        <v>86</v>
      </c>
      <c r="F226" s="205" t="s">
        <v>326</v>
      </c>
      <c r="G226" s="192"/>
      <c r="H226" s="192"/>
      <c r="I226" s="195"/>
      <c r="J226" s="206">
        <f>BK226</f>
        <v>0</v>
      </c>
      <c r="K226" s="192"/>
      <c r="L226" s="197"/>
      <c r="M226" s="198"/>
      <c r="N226" s="199"/>
      <c r="O226" s="199"/>
      <c r="P226" s="200">
        <f>SUM(P227:P248)</f>
        <v>0</v>
      </c>
      <c r="Q226" s="199"/>
      <c r="R226" s="200">
        <f>SUM(R227:R248)</f>
        <v>25.317342709999998</v>
      </c>
      <c r="S226" s="199"/>
      <c r="T226" s="201">
        <f>SUM(T227:T248)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2" t="s">
        <v>84</v>
      </c>
      <c r="AT226" s="203" t="s">
        <v>75</v>
      </c>
      <c r="AU226" s="203" t="s">
        <v>84</v>
      </c>
      <c r="AY226" s="202" t="s">
        <v>123</v>
      </c>
      <c r="BK226" s="204">
        <f>SUM(BK227:BK248)</f>
        <v>0</v>
      </c>
    </row>
    <row r="227" s="2" customFormat="1" ht="24.15" customHeight="1">
      <c r="A227" s="41"/>
      <c r="B227" s="42"/>
      <c r="C227" s="207" t="s">
        <v>327</v>
      </c>
      <c r="D227" s="207" t="s">
        <v>125</v>
      </c>
      <c r="E227" s="208" t="s">
        <v>328</v>
      </c>
      <c r="F227" s="209" t="s">
        <v>329</v>
      </c>
      <c r="G227" s="210" t="s">
        <v>296</v>
      </c>
      <c r="H227" s="211">
        <v>51</v>
      </c>
      <c r="I227" s="212"/>
      <c r="J227" s="213">
        <f>ROUND(I227*H227,2)</f>
        <v>0</v>
      </c>
      <c r="K227" s="209" t="s">
        <v>129</v>
      </c>
      <c r="L227" s="47"/>
      <c r="M227" s="214" t="s">
        <v>28</v>
      </c>
      <c r="N227" s="215" t="s">
        <v>47</v>
      </c>
      <c r="O227" s="87"/>
      <c r="P227" s="216">
        <f>O227*H227</f>
        <v>0</v>
      </c>
      <c r="Q227" s="216">
        <v>6.9999999999999994E-05</v>
      </c>
      <c r="R227" s="216">
        <f>Q227*H227</f>
        <v>0.0035699999999999998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130</v>
      </c>
      <c r="AT227" s="218" t="s">
        <v>125</v>
      </c>
      <c r="AU227" s="218" t="s">
        <v>86</v>
      </c>
      <c r="AY227" s="20" t="s">
        <v>123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20" t="s">
        <v>84</v>
      </c>
      <c r="BK227" s="219">
        <f>ROUND(I227*H227,2)</f>
        <v>0</v>
      </c>
      <c r="BL227" s="20" t="s">
        <v>130</v>
      </c>
      <c r="BM227" s="218" t="s">
        <v>330</v>
      </c>
    </row>
    <row r="228" s="2" customFormat="1">
      <c r="A228" s="41"/>
      <c r="B228" s="42"/>
      <c r="C228" s="43"/>
      <c r="D228" s="220" t="s">
        <v>132</v>
      </c>
      <c r="E228" s="43"/>
      <c r="F228" s="221" t="s">
        <v>331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132</v>
      </c>
      <c r="AU228" s="20" t="s">
        <v>86</v>
      </c>
    </row>
    <row r="229" s="13" customFormat="1">
      <c r="A229" s="13"/>
      <c r="B229" s="225"/>
      <c r="C229" s="226"/>
      <c r="D229" s="227" t="s">
        <v>134</v>
      </c>
      <c r="E229" s="228" t="s">
        <v>28</v>
      </c>
      <c r="F229" s="229" t="s">
        <v>135</v>
      </c>
      <c r="G229" s="226"/>
      <c r="H229" s="228" t="s">
        <v>28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134</v>
      </c>
      <c r="AU229" s="235" t="s">
        <v>86</v>
      </c>
      <c r="AV229" s="13" t="s">
        <v>84</v>
      </c>
      <c r="AW229" s="13" t="s">
        <v>36</v>
      </c>
      <c r="AX229" s="13" t="s">
        <v>76</v>
      </c>
      <c r="AY229" s="235" t="s">
        <v>123</v>
      </c>
    </row>
    <row r="230" s="13" customFormat="1">
      <c r="A230" s="13"/>
      <c r="B230" s="225"/>
      <c r="C230" s="226"/>
      <c r="D230" s="227" t="s">
        <v>134</v>
      </c>
      <c r="E230" s="228" t="s">
        <v>28</v>
      </c>
      <c r="F230" s="229" t="s">
        <v>332</v>
      </c>
      <c r="G230" s="226"/>
      <c r="H230" s="228" t="s">
        <v>28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134</v>
      </c>
      <c r="AU230" s="235" t="s">
        <v>86</v>
      </c>
      <c r="AV230" s="13" t="s">
        <v>84</v>
      </c>
      <c r="AW230" s="13" t="s">
        <v>36</v>
      </c>
      <c r="AX230" s="13" t="s">
        <v>76</v>
      </c>
      <c r="AY230" s="235" t="s">
        <v>123</v>
      </c>
    </row>
    <row r="231" s="14" customFormat="1">
      <c r="A231" s="14"/>
      <c r="B231" s="236"/>
      <c r="C231" s="237"/>
      <c r="D231" s="227" t="s">
        <v>134</v>
      </c>
      <c r="E231" s="238" t="s">
        <v>28</v>
      </c>
      <c r="F231" s="239" t="s">
        <v>333</v>
      </c>
      <c r="G231" s="237"/>
      <c r="H231" s="240">
        <v>51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134</v>
      </c>
      <c r="AU231" s="246" t="s">
        <v>86</v>
      </c>
      <c r="AV231" s="14" t="s">
        <v>86</v>
      </c>
      <c r="AW231" s="14" t="s">
        <v>36</v>
      </c>
      <c r="AX231" s="14" t="s">
        <v>84</v>
      </c>
      <c r="AY231" s="246" t="s">
        <v>123</v>
      </c>
    </row>
    <row r="232" s="2" customFormat="1" ht="16.5" customHeight="1">
      <c r="A232" s="41"/>
      <c r="B232" s="42"/>
      <c r="C232" s="269" t="s">
        <v>334</v>
      </c>
      <c r="D232" s="269" t="s">
        <v>246</v>
      </c>
      <c r="E232" s="270" t="s">
        <v>335</v>
      </c>
      <c r="F232" s="271" t="s">
        <v>336</v>
      </c>
      <c r="G232" s="272" t="s">
        <v>166</v>
      </c>
      <c r="H232" s="273">
        <v>17</v>
      </c>
      <c r="I232" s="274"/>
      <c r="J232" s="275">
        <f>ROUND(I232*H232,2)</f>
        <v>0</v>
      </c>
      <c r="K232" s="271" t="s">
        <v>129</v>
      </c>
      <c r="L232" s="276"/>
      <c r="M232" s="277" t="s">
        <v>28</v>
      </c>
      <c r="N232" s="278" t="s">
        <v>47</v>
      </c>
      <c r="O232" s="87"/>
      <c r="P232" s="216">
        <f>O232*H232</f>
        <v>0</v>
      </c>
      <c r="Q232" s="216">
        <v>0.0014499999999999999</v>
      </c>
      <c r="R232" s="216">
        <f>Q232*H232</f>
        <v>0.024649999999999998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178</v>
      </c>
      <c r="AT232" s="218" t="s">
        <v>246</v>
      </c>
      <c r="AU232" s="218" t="s">
        <v>86</v>
      </c>
      <c r="AY232" s="20" t="s">
        <v>123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84</v>
      </c>
      <c r="BK232" s="219">
        <f>ROUND(I232*H232,2)</f>
        <v>0</v>
      </c>
      <c r="BL232" s="20" t="s">
        <v>130</v>
      </c>
      <c r="BM232" s="218" t="s">
        <v>337</v>
      </c>
    </row>
    <row r="233" s="2" customFormat="1" ht="16.5" customHeight="1">
      <c r="A233" s="41"/>
      <c r="B233" s="42"/>
      <c r="C233" s="207" t="s">
        <v>338</v>
      </c>
      <c r="D233" s="207" t="s">
        <v>125</v>
      </c>
      <c r="E233" s="208" t="s">
        <v>339</v>
      </c>
      <c r="F233" s="209" t="s">
        <v>340</v>
      </c>
      <c r="G233" s="210" t="s">
        <v>173</v>
      </c>
      <c r="H233" s="211">
        <v>9.8330000000000002</v>
      </c>
      <c r="I233" s="212"/>
      <c r="J233" s="213">
        <f>ROUND(I233*H233,2)</f>
        <v>0</v>
      </c>
      <c r="K233" s="209" t="s">
        <v>129</v>
      </c>
      <c r="L233" s="47"/>
      <c r="M233" s="214" t="s">
        <v>28</v>
      </c>
      <c r="N233" s="215" t="s">
        <v>47</v>
      </c>
      <c r="O233" s="87"/>
      <c r="P233" s="216">
        <f>O233*H233</f>
        <v>0</v>
      </c>
      <c r="Q233" s="216">
        <v>2.5018699999999998</v>
      </c>
      <c r="R233" s="216">
        <f>Q233*H233</f>
        <v>24.600887709999999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130</v>
      </c>
      <c r="AT233" s="218" t="s">
        <v>125</v>
      </c>
      <c r="AU233" s="218" t="s">
        <v>86</v>
      </c>
      <c r="AY233" s="20" t="s">
        <v>123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84</v>
      </c>
      <c r="BK233" s="219">
        <f>ROUND(I233*H233,2)</f>
        <v>0</v>
      </c>
      <c r="BL233" s="20" t="s">
        <v>130</v>
      </c>
      <c r="BM233" s="218" t="s">
        <v>341</v>
      </c>
    </row>
    <row r="234" s="2" customFormat="1">
      <c r="A234" s="41"/>
      <c r="B234" s="42"/>
      <c r="C234" s="43"/>
      <c r="D234" s="220" t="s">
        <v>132</v>
      </c>
      <c r="E234" s="43"/>
      <c r="F234" s="221" t="s">
        <v>342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132</v>
      </c>
      <c r="AU234" s="20" t="s">
        <v>86</v>
      </c>
    </row>
    <row r="235" s="13" customFormat="1">
      <c r="A235" s="13"/>
      <c r="B235" s="225"/>
      <c r="C235" s="226"/>
      <c r="D235" s="227" t="s">
        <v>134</v>
      </c>
      <c r="E235" s="228" t="s">
        <v>28</v>
      </c>
      <c r="F235" s="229" t="s">
        <v>135</v>
      </c>
      <c r="G235" s="226"/>
      <c r="H235" s="228" t="s">
        <v>28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134</v>
      </c>
      <c r="AU235" s="235" t="s">
        <v>86</v>
      </c>
      <c r="AV235" s="13" t="s">
        <v>84</v>
      </c>
      <c r="AW235" s="13" t="s">
        <v>36</v>
      </c>
      <c r="AX235" s="13" t="s">
        <v>76</v>
      </c>
      <c r="AY235" s="235" t="s">
        <v>123</v>
      </c>
    </row>
    <row r="236" s="14" customFormat="1">
      <c r="A236" s="14"/>
      <c r="B236" s="236"/>
      <c r="C236" s="237"/>
      <c r="D236" s="227" t="s">
        <v>134</v>
      </c>
      <c r="E236" s="238" t="s">
        <v>28</v>
      </c>
      <c r="F236" s="239" t="s">
        <v>343</v>
      </c>
      <c r="G236" s="237"/>
      <c r="H236" s="240">
        <v>9.5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134</v>
      </c>
      <c r="AU236" s="246" t="s">
        <v>86</v>
      </c>
      <c r="AV236" s="14" t="s">
        <v>86</v>
      </c>
      <c r="AW236" s="14" t="s">
        <v>36</v>
      </c>
      <c r="AX236" s="14" t="s">
        <v>76</v>
      </c>
      <c r="AY236" s="246" t="s">
        <v>123</v>
      </c>
    </row>
    <row r="237" s="14" customFormat="1">
      <c r="A237" s="14"/>
      <c r="B237" s="236"/>
      <c r="C237" s="237"/>
      <c r="D237" s="227" t="s">
        <v>134</v>
      </c>
      <c r="E237" s="238" t="s">
        <v>28</v>
      </c>
      <c r="F237" s="239" t="s">
        <v>344</v>
      </c>
      <c r="G237" s="237"/>
      <c r="H237" s="240">
        <v>9.8330000000000002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134</v>
      </c>
      <c r="AU237" s="246" t="s">
        <v>86</v>
      </c>
      <c r="AV237" s="14" t="s">
        <v>86</v>
      </c>
      <c r="AW237" s="14" t="s">
        <v>36</v>
      </c>
      <c r="AX237" s="14" t="s">
        <v>84</v>
      </c>
      <c r="AY237" s="246" t="s">
        <v>123</v>
      </c>
    </row>
    <row r="238" s="2" customFormat="1" ht="16.5" customHeight="1">
      <c r="A238" s="41"/>
      <c r="B238" s="42"/>
      <c r="C238" s="207" t="s">
        <v>345</v>
      </c>
      <c r="D238" s="207" t="s">
        <v>125</v>
      </c>
      <c r="E238" s="208" t="s">
        <v>346</v>
      </c>
      <c r="F238" s="209" t="s">
        <v>347</v>
      </c>
      <c r="G238" s="210" t="s">
        <v>128</v>
      </c>
      <c r="H238" s="211">
        <v>42</v>
      </c>
      <c r="I238" s="212"/>
      <c r="J238" s="213">
        <f>ROUND(I238*H238,2)</f>
        <v>0</v>
      </c>
      <c r="K238" s="209" t="s">
        <v>129</v>
      </c>
      <c r="L238" s="47"/>
      <c r="M238" s="214" t="s">
        <v>28</v>
      </c>
      <c r="N238" s="215" t="s">
        <v>47</v>
      </c>
      <c r="O238" s="87"/>
      <c r="P238" s="216">
        <f>O238*H238</f>
        <v>0</v>
      </c>
      <c r="Q238" s="216">
        <v>0.0026900000000000001</v>
      </c>
      <c r="R238" s="216">
        <f>Q238*H238</f>
        <v>0.11298000000000001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130</v>
      </c>
      <c r="AT238" s="218" t="s">
        <v>125</v>
      </c>
      <c r="AU238" s="218" t="s">
        <v>86</v>
      </c>
      <c r="AY238" s="20" t="s">
        <v>123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84</v>
      </c>
      <c r="BK238" s="219">
        <f>ROUND(I238*H238,2)</f>
        <v>0</v>
      </c>
      <c r="BL238" s="20" t="s">
        <v>130</v>
      </c>
      <c r="BM238" s="218" t="s">
        <v>348</v>
      </c>
    </row>
    <row r="239" s="2" customFormat="1">
      <c r="A239" s="41"/>
      <c r="B239" s="42"/>
      <c r="C239" s="43"/>
      <c r="D239" s="220" t="s">
        <v>132</v>
      </c>
      <c r="E239" s="43"/>
      <c r="F239" s="221" t="s">
        <v>349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132</v>
      </c>
      <c r="AU239" s="20" t="s">
        <v>86</v>
      </c>
    </row>
    <row r="240" s="13" customFormat="1">
      <c r="A240" s="13"/>
      <c r="B240" s="225"/>
      <c r="C240" s="226"/>
      <c r="D240" s="227" t="s">
        <v>134</v>
      </c>
      <c r="E240" s="228" t="s">
        <v>28</v>
      </c>
      <c r="F240" s="229" t="s">
        <v>135</v>
      </c>
      <c r="G240" s="226"/>
      <c r="H240" s="228" t="s">
        <v>28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134</v>
      </c>
      <c r="AU240" s="235" t="s">
        <v>86</v>
      </c>
      <c r="AV240" s="13" t="s">
        <v>84</v>
      </c>
      <c r="AW240" s="13" t="s">
        <v>36</v>
      </c>
      <c r="AX240" s="13" t="s">
        <v>76</v>
      </c>
      <c r="AY240" s="235" t="s">
        <v>123</v>
      </c>
    </row>
    <row r="241" s="14" customFormat="1">
      <c r="A241" s="14"/>
      <c r="B241" s="236"/>
      <c r="C241" s="237"/>
      <c r="D241" s="227" t="s">
        <v>134</v>
      </c>
      <c r="E241" s="238" t="s">
        <v>28</v>
      </c>
      <c r="F241" s="239" t="s">
        <v>350</v>
      </c>
      <c r="G241" s="237"/>
      <c r="H241" s="240">
        <v>42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134</v>
      </c>
      <c r="AU241" s="246" t="s">
        <v>86</v>
      </c>
      <c r="AV241" s="14" t="s">
        <v>86</v>
      </c>
      <c r="AW241" s="14" t="s">
        <v>36</v>
      </c>
      <c r="AX241" s="14" t="s">
        <v>84</v>
      </c>
      <c r="AY241" s="246" t="s">
        <v>123</v>
      </c>
    </row>
    <row r="242" s="2" customFormat="1" ht="16.5" customHeight="1">
      <c r="A242" s="41"/>
      <c r="B242" s="42"/>
      <c r="C242" s="207" t="s">
        <v>351</v>
      </c>
      <c r="D242" s="207" t="s">
        <v>125</v>
      </c>
      <c r="E242" s="208" t="s">
        <v>352</v>
      </c>
      <c r="F242" s="209" t="s">
        <v>353</v>
      </c>
      <c r="G242" s="210" t="s">
        <v>128</v>
      </c>
      <c r="H242" s="211">
        <v>42</v>
      </c>
      <c r="I242" s="212"/>
      <c r="J242" s="213">
        <f>ROUND(I242*H242,2)</f>
        <v>0</v>
      </c>
      <c r="K242" s="209" t="s">
        <v>129</v>
      </c>
      <c r="L242" s="47"/>
      <c r="M242" s="214" t="s">
        <v>28</v>
      </c>
      <c r="N242" s="215" t="s">
        <v>47</v>
      </c>
      <c r="O242" s="87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130</v>
      </c>
      <c r="AT242" s="218" t="s">
        <v>125</v>
      </c>
      <c r="AU242" s="218" t="s">
        <v>86</v>
      </c>
      <c r="AY242" s="20" t="s">
        <v>123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84</v>
      </c>
      <c r="BK242" s="219">
        <f>ROUND(I242*H242,2)</f>
        <v>0</v>
      </c>
      <c r="BL242" s="20" t="s">
        <v>130</v>
      </c>
      <c r="BM242" s="218" t="s">
        <v>354</v>
      </c>
    </row>
    <row r="243" s="2" customFormat="1">
      <c r="A243" s="41"/>
      <c r="B243" s="42"/>
      <c r="C243" s="43"/>
      <c r="D243" s="220" t="s">
        <v>132</v>
      </c>
      <c r="E243" s="43"/>
      <c r="F243" s="221" t="s">
        <v>355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132</v>
      </c>
      <c r="AU243" s="20" t="s">
        <v>86</v>
      </c>
    </row>
    <row r="244" s="2" customFormat="1" ht="16.5" customHeight="1">
      <c r="A244" s="41"/>
      <c r="B244" s="42"/>
      <c r="C244" s="207" t="s">
        <v>356</v>
      </c>
      <c r="D244" s="207" t="s">
        <v>125</v>
      </c>
      <c r="E244" s="208" t="s">
        <v>357</v>
      </c>
      <c r="F244" s="209" t="s">
        <v>358</v>
      </c>
      <c r="G244" s="210" t="s">
        <v>173</v>
      </c>
      <c r="H244" s="211">
        <v>0.25</v>
      </c>
      <c r="I244" s="212"/>
      <c r="J244" s="213">
        <f>ROUND(I244*H244,2)</f>
        <v>0</v>
      </c>
      <c r="K244" s="209" t="s">
        <v>129</v>
      </c>
      <c r="L244" s="47"/>
      <c r="M244" s="214" t="s">
        <v>28</v>
      </c>
      <c r="N244" s="215" t="s">
        <v>47</v>
      </c>
      <c r="O244" s="87"/>
      <c r="P244" s="216">
        <f>O244*H244</f>
        <v>0</v>
      </c>
      <c r="Q244" s="216">
        <v>2.3010199999999998</v>
      </c>
      <c r="R244" s="216">
        <f>Q244*H244</f>
        <v>0.57525499999999996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130</v>
      </c>
      <c r="AT244" s="218" t="s">
        <v>125</v>
      </c>
      <c r="AU244" s="218" t="s">
        <v>86</v>
      </c>
      <c r="AY244" s="20" t="s">
        <v>123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84</v>
      </c>
      <c r="BK244" s="219">
        <f>ROUND(I244*H244,2)</f>
        <v>0</v>
      </c>
      <c r="BL244" s="20" t="s">
        <v>130</v>
      </c>
      <c r="BM244" s="218" t="s">
        <v>359</v>
      </c>
    </row>
    <row r="245" s="2" customFormat="1">
      <c r="A245" s="41"/>
      <c r="B245" s="42"/>
      <c r="C245" s="43"/>
      <c r="D245" s="220" t="s">
        <v>132</v>
      </c>
      <c r="E245" s="43"/>
      <c r="F245" s="221" t="s">
        <v>360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132</v>
      </c>
      <c r="AU245" s="20" t="s">
        <v>86</v>
      </c>
    </row>
    <row r="246" s="13" customFormat="1">
      <c r="A246" s="13"/>
      <c r="B246" s="225"/>
      <c r="C246" s="226"/>
      <c r="D246" s="227" t="s">
        <v>134</v>
      </c>
      <c r="E246" s="228" t="s">
        <v>28</v>
      </c>
      <c r="F246" s="229" t="s">
        <v>135</v>
      </c>
      <c r="G246" s="226"/>
      <c r="H246" s="228" t="s">
        <v>28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134</v>
      </c>
      <c r="AU246" s="235" t="s">
        <v>86</v>
      </c>
      <c r="AV246" s="13" t="s">
        <v>84</v>
      </c>
      <c r="AW246" s="13" t="s">
        <v>36</v>
      </c>
      <c r="AX246" s="13" t="s">
        <v>76</v>
      </c>
      <c r="AY246" s="235" t="s">
        <v>123</v>
      </c>
    </row>
    <row r="247" s="13" customFormat="1">
      <c r="A247" s="13"/>
      <c r="B247" s="225"/>
      <c r="C247" s="226"/>
      <c r="D247" s="227" t="s">
        <v>134</v>
      </c>
      <c r="E247" s="228" t="s">
        <v>28</v>
      </c>
      <c r="F247" s="229" t="s">
        <v>332</v>
      </c>
      <c r="G247" s="226"/>
      <c r="H247" s="228" t="s">
        <v>28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134</v>
      </c>
      <c r="AU247" s="235" t="s">
        <v>86</v>
      </c>
      <c r="AV247" s="13" t="s">
        <v>84</v>
      </c>
      <c r="AW247" s="13" t="s">
        <v>36</v>
      </c>
      <c r="AX247" s="13" t="s">
        <v>76</v>
      </c>
      <c r="AY247" s="235" t="s">
        <v>123</v>
      </c>
    </row>
    <row r="248" s="14" customFormat="1">
      <c r="A248" s="14"/>
      <c r="B248" s="236"/>
      <c r="C248" s="237"/>
      <c r="D248" s="227" t="s">
        <v>134</v>
      </c>
      <c r="E248" s="238" t="s">
        <v>28</v>
      </c>
      <c r="F248" s="239" t="s">
        <v>361</v>
      </c>
      <c r="G248" s="237"/>
      <c r="H248" s="240">
        <v>0.25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134</v>
      </c>
      <c r="AU248" s="246" t="s">
        <v>86</v>
      </c>
      <c r="AV248" s="14" t="s">
        <v>86</v>
      </c>
      <c r="AW248" s="14" t="s">
        <v>36</v>
      </c>
      <c r="AX248" s="14" t="s">
        <v>84</v>
      </c>
      <c r="AY248" s="246" t="s">
        <v>123</v>
      </c>
    </row>
    <row r="249" s="12" customFormat="1" ht="22.8" customHeight="1">
      <c r="A249" s="12"/>
      <c r="B249" s="191"/>
      <c r="C249" s="192"/>
      <c r="D249" s="193" t="s">
        <v>75</v>
      </c>
      <c r="E249" s="205" t="s">
        <v>146</v>
      </c>
      <c r="F249" s="205" t="s">
        <v>362</v>
      </c>
      <c r="G249" s="192"/>
      <c r="H249" s="192"/>
      <c r="I249" s="195"/>
      <c r="J249" s="206">
        <f>BK249</f>
        <v>0</v>
      </c>
      <c r="K249" s="192"/>
      <c r="L249" s="197"/>
      <c r="M249" s="198"/>
      <c r="N249" s="199"/>
      <c r="O249" s="199"/>
      <c r="P249" s="200">
        <f>SUM(P250:P318)</f>
        <v>0</v>
      </c>
      <c r="Q249" s="199"/>
      <c r="R249" s="200">
        <f>SUM(R250:R318)</f>
        <v>31.681606400000003</v>
      </c>
      <c r="S249" s="199"/>
      <c r="T249" s="201">
        <f>SUM(T250:T318)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2" t="s">
        <v>84</v>
      </c>
      <c r="AT249" s="203" t="s">
        <v>75</v>
      </c>
      <c r="AU249" s="203" t="s">
        <v>84</v>
      </c>
      <c r="AY249" s="202" t="s">
        <v>123</v>
      </c>
      <c r="BK249" s="204">
        <f>SUM(BK250:BK318)</f>
        <v>0</v>
      </c>
    </row>
    <row r="250" s="2" customFormat="1" ht="24.15" customHeight="1">
      <c r="A250" s="41"/>
      <c r="B250" s="42"/>
      <c r="C250" s="207" t="s">
        <v>363</v>
      </c>
      <c r="D250" s="207" t="s">
        <v>125</v>
      </c>
      <c r="E250" s="208" t="s">
        <v>364</v>
      </c>
      <c r="F250" s="209" t="s">
        <v>365</v>
      </c>
      <c r="G250" s="210" t="s">
        <v>128</v>
      </c>
      <c r="H250" s="211">
        <v>25</v>
      </c>
      <c r="I250" s="212"/>
      <c r="J250" s="213">
        <f>ROUND(I250*H250,2)</f>
        <v>0</v>
      </c>
      <c r="K250" s="209" t="s">
        <v>129</v>
      </c>
      <c r="L250" s="47"/>
      <c r="M250" s="214" t="s">
        <v>28</v>
      </c>
      <c r="N250" s="215" t="s">
        <v>47</v>
      </c>
      <c r="O250" s="87"/>
      <c r="P250" s="216">
        <f>O250*H250</f>
        <v>0</v>
      </c>
      <c r="Q250" s="216">
        <v>0.50100999999999996</v>
      </c>
      <c r="R250" s="216">
        <f>Q250*H250</f>
        <v>12.52525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130</v>
      </c>
      <c r="AT250" s="218" t="s">
        <v>125</v>
      </c>
      <c r="AU250" s="218" t="s">
        <v>86</v>
      </c>
      <c r="AY250" s="20" t="s">
        <v>123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84</v>
      </c>
      <c r="BK250" s="219">
        <f>ROUND(I250*H250,2)</f>
        <v>0</v>
      </c>
      <c r="BL250" s="20" t="s">
        <v>130</v>
      </c>
      <c r="BM250" s="218" t="s">
        <v>366</v>
      </c>
    </row>
    <row r="251" s="2" customFormat="1">
      <c r="A251" s="41"/>
      <c r="B251" s="42"/>
      <c r="C251" s="43"/>
      <c r="D251" s="220" t="s">
        <v>132</v>
      </c>
      <c r="E251" s="43"/>
      <c r="F251" s="221" t="s">
        <v>367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132</v>
      </c>
      <c r="AU251" s="20" t="s">
        <v>86</v>
      </c>
    </row>
    <row r="252" s="13" customFormat="1">
      <c r="A252" s="13"/>
      <c r="B252" s="225"/>
      <c r="C252" s="226"/>
      <c r="D252" s="227" t="s">
        <v>134</v>
      </c>
      <c r="E252" s="228" t="s">
        <v>28</v>
      </c>
      <c r="F252" s="229" t="s">
        <v>135</v>
      </c>
      <c r="G252" s="226"/>
      <c r="H252" s="228" t="s">
        <v>28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134</v>
      </c>
      <c r="AU252" s="235" t="s">
        <v>86</v>
      </c>
      <c r="AV252" s="13" t="s">
        <v>84</v>
      </c>
      <c r="AW252" s="13" t="s">
        <v>36</v>
      </c>
      <c r="AX252" s="13" t="s">
        <v>76</v>
      </c>
      <c r="AY252" s="235" t="s">
        <v>123</v>
      </c>
    </row>
    <row r="253" s="13" customFormat="1">
      <c r="A253" s="13"/>
      <c r="B253" s="225"/>
      <c r="C253" s="226"/>
      <c r="D253" s="227" t="s">
        <v>134</v>
      </c>
      <c r="E253" s="228" t="s">
        <v>28</v>
      </c>
      <c r="F253" s="229" t="s">
        <v>368</v>
      </c>
      <c r="G253" s="226"/>
      <c r="H253" s="228" t="s">
        <v>28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134</v>
      </c>
      <c r="AU253" s="235" t="s">
        <v>86</v>
      </c>
      <c r="AV253" s="13" t="s">
        <v>84</v>
      </c>
      <c r="AW253" s="13" t="s">
        <v>36</v>
      </c>
      <c r="AX253" s="13" t="s">
        <v>76</v>
      </c>
      <c r="AY253" s="235" t="s">
        <v>123</v>
      </c>
    </row>
    <row r="254" s="14" customFormat="1">
      <c r="A254" s="14"/>
      <c r="B254" s="236"/>
      <c r="C254" s="237"/>
      <c r="D254" s="227" t="s">
        <v>134</v>
      </c>
      <c r="E254" s="238" t="s">
        <v>28</v>
      </c>
      <c r="F254" s="239" t="s">
        <v>369</v>
      </c>
      <c r="G254" s="237"/>
      <c r="H254" s="240">
        <v>25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134</v>
      </c>
      <c r="AU254" s="246" t="s">
        <v>86</v>
      </c>
      <c r="AV254" s="14" t="s">
        <v>86</v>
      </c>
      <c r="AW254" s="14" t="s">
        <v>36</v>
      </c>
      <c r="AX254" s="14" t="s">
        <v>84</v>
      </c>
      <c r="AY254" s="246" t="s">
        <v>123</v>
      </c>
    </row>
    <row r="255" s="2" customFormat="1" ht="24.15" customHeight="1">
      <c r="A255" s="41"/>
      <c r="B255" s="42"/>
      <c r="C255" s="207" t="s">
        <v>370</v>
      </c>
      <c r="D255" s="207" t="s">
        <v>125</v>
      </c>
      <c r="E255" s="208" t="s">
        <v>371</v>
      </c>
      <c r="F255" s="209" t="s">
        <v>372</v>
      </c>
      <c r="G255" s="210" t="s">
        <v>224</v>
      </c>
      <c r="H255" s="211">
        <v>0.20000000000000001</v>
      </c>
      <c r="I255" s="212"/>
      <c r="J255" s="213">
        <f>ROUND(I255*H255,2)</f>
        <v>0</v>
      </c>
      <c r="K255" s="209" t="s">
        <v>129</v>
      </c>
      <c r="L255" s="47"/>
      <c r="M255" s="214" t="s">
        <v>28</v>
      </c>
      <c r="N255" s="215" t="s">
        <v>47</v>
      </c>
      <c r="O255" s="87"/>
      <c r="P255" s="216">
        <f>O255*H255</f>
        <v>0</v>
      </c>
      <c r="Q255" s="216">
        <v>1.04922</v>
      </c>
      <c r="R255" s="216">
        <f>Q255*H255</f>
        <v>0.20984400000000003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130</v>
      </c>
      <c r="AT255" s="218" t="s">
        <v>125</v>
      </c>
      <c r="AU255" s="218" t="s">
        <v>86</v>
      </c>
      <c r="AY255" s="20" t="s">
        <v>123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84</v>
      </c>
      <c r="BK255" s="219">
        <f>ROUND(I255*H255,2)</f>
        <v>0</v>
      </c>
      <c r="BL255" s="20" t="s">
        <v>130</v>
      </c>
      <c r="BM255" s="218" t="s">
        <v>373</v>
      </c>
    </row>
    <row r="256" s="2" customFormat="1">
      <c r="A256" s="41"/>
      <c r="B256" s="42"/>
      <c r="C256" s="43"/>
      <c r="D256" s="220" t="s">
        <v>132</v>
      </c>
      <c r="E256" s="43"/>
      <c r="F256" s="221" t="s">
        <v>374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132</v>
      </c>
      <c r="AU256" s="20" t="s">
        <v>86</v>
      </c>
    </row>
    <row r="257" s="13" customFormat="1">
      <c r="A257" s="13"/>
      <c r="B257" s="225"/>
      <c r="C257" s="226"/>
      <c r="D257" s="227" t="s">
        <v>134</v>
      </c>
      <c r="E257" s="228" t="s">
        <v>28</v>
      </c>
      <c r="F257" s="229" t="s">
        <v>135</v>
      </c>
      <c r="G257" s="226"/>
      <c r="H257" s="228" t="s">
        <v>28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134</v>
      </c>
      <c r="AU257" s="235" t="s">
        <v>86</v>
      </c>
      <c r="AV257" s="13" t="s">
        <v>84</v>
      </c>
      <c r="AW257" s="13" t="s">
        <v>36</v>
      </c>
      <c r="AX257" s="13" t="s">
        <v>76</v>
      </c>
      <c r="AY257" s="235" t="s">
        <v>123</v>
      </c>
    </row>
    <row r="258" s="13" customFormat="1">
      <c r="A258" s="13"/>
      <c r="B258" s="225"/>
      <c r="C258" s="226"/>
      <c r="D258" s="227" t="s">
        <v>134</v>
      </c>
      <c r="E258" s="228" t="s">
        <v>28</v>
      </c>
      <c r="F258" s="229" t="s">
        <v>375</v>
      </c>
      <c r="G258" s="226"/>
      <c r="H258" s="228" t="s">
        <v>28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134</v>
      </c>
      <c r="AU258" s="235" t="s">
        <v>86</v>
      </c>
      <c r="AV258" s="13" t="s">
        <v>84</v>
      </c>
      <c r="AW258" s="13" t="s">
        <v>36</v>
      </c>
      <c r="AX258" s="13" t="s">
        <v>76</v>
      </c>
      <c r="AY258" s="235" t="s">
        <v>123</v>
      </c>
    </row>
    <row r="259" s="14" customFormat="1">
      <c r="A259" s="14"/>
      <c r="B259" s="236"/>
      <c r="C259" s="237"/>
      <c r="D259" s="227" t="s">
        <v>134</v>
      </c>
      <c r="E259" s="238" t="s">
        <v>28</v>
      </c>
      <c r="F259" s="239" t="s">
        <v>376</v>
      </c>
      <c r="G259" s="237"/>
      <c r="H259" s="240">
        <v>0.20000000000000001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134</v>
      </c>
      <c r="AU259" s="246" t="s">
        <v>86</v>
      </c>
      <c r="AV259" s="14" t="s">
        <v>86</v>
      </c>
      <c r="AW259" s="14" t="s">
        <v>36</v>
      </c>
      <c r="AX259" s="14" t="s">
        <v>84</v>
      </c>
      <c r="AY259" s="246" t="s">
        <v>123</v>
      </c>
    </row>
    <row r="260" s="2" customFormat="1" ht="24.15" customHeight="1">
      <c r="A260" s="41"/>
      <c r="B260" s="42"/>
      <c r="C260" s="207" t="s">
        <v>377</v>
      </c>
      <c r="D260" s="207" t="s">
        <v>125</v>
      </c>
      <c r="E260" s="208" t="s">
        <v>378</v>
      </c>
      <c r="F260" s="209" t="s">
        <v>379</v>
      </c>
      <c r="G260" s="210" t="s">
        <v>296</v>
      </c>
      <c r="H260" s="211">
        <v>17</v>
      </c>
      <c r="I260" s="212"/>
      <c r="J260" s="213">
        <f>ROUND(I260*H260,2)</f>
        <v>0</v>
      </c>
      <c r="K260" s="209" t="s">
        <v>129</v>
      </c>
      <c r="L260" s="47"/>
      <c r="M260" s="214" t="s">
        <v>28</v>
      </c>
      <c r="N260" s="215" t="s">
        <v>47</v>
      </c>
      <c r="O260" s="87"/>
      <c r="P260" s="216">
        <f>O260*H260</f>
        <v>0</v>
      </c>
      <c r="Q260" s="216">
        <v>0.0046800000000000001</v>
      </c>
      <c r="R260" s="216">
        <f>Q260*H260</f>
        <v>0.079560000000000006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130</v>
      </c>
      <c r="AT260" s="218" t="s">
        <v>125</v>
      </c>
      <c r="AU260" s="218" t="s">
        <v>86</v>
      </c>
      <c r="AY260" s="20" t="s">
        <v>123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84</v>
      </c>
      <c r="BK260" s="219">
        <f>ROUND(I260*H260,2)</f>
        <v>0</v>
      </c>
      <c r="BL260" s="20" t="s">
        <v>130</v>
      </c>
      <c r="BM260" s="218" t="s">
        <v>380</v>
      </c>
    </row>
    <row r="261" s="2" customFormat="1">
      <c r="A261" s="41"/>
      <c r="B261" s="42"/>
      <c r="C261" s="43"/>
      <c r="D261" s="220" t="s">
        <v>132</v>
      </c>
      <c r="E261" s="43"/>
      <c r="F261" s="221" t="s">
        <v>381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132</v>
      </c>
      <c r="AU261" s="20" t="s">
        <v>86</v>
      </c>
    </row>
    <row r="262" s="13" customFormat="1">
      <c r="A262" s="13"/>
      <c r="B262" s="225"/>
      <c r="C262" s="226"/>
      <c r="D262" s="227" t="s">
        <v>134</v>
      </c>
      <c r="E262" s="228" t="s">
        <v>28</v>
      </c>
      <c r="F262" s="229" t="s">
        <v>135</v>
      </c>
      <c r="G262" s="226"/>
      <c r="H262" s="228" t="s">
        <v>28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134</v>
      </c>
      <c r="AU262" s="235" t="s">
        <v>86</v>
      </c>
      <c r="AV262" s="13" t="s">
        <v>84</v>
      </c>
      <c r="AW262" s="13" t="s">
        <v>36</v>
      </c>
      <c r="AX262" s="13" t="s">
        <v>76</v>
      </c>
      <c r="AY262" s="235" t="s">
        <v>123</v>
      </c>
    </row>
    <row r="263" s="14" customFormat="1">
      <c r="A263" s="14"/>
      <c r="B263" s="236"/>
      <c r="C263" s="237"/>
      <c r="D263" s="227" t="s">
        <v>134</v>
      </c>
      <c r="E263" s="238" t="s">
        <v>28</v>
      </c>
      <c r="F263" s="239" t="s">
        <v>382</v>
      </c>
      <c r="G263" s="237"/>
      <c r="H263" s="240">
        <v>17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134</v>
      </c>
      <c r="AU263" s="246" t="s">
        <v>86</v>
      </c>
      <c r="AV263" s="14" t="s">
        <v>86</v>
      </c>
      <c r="AW263" s="14" t="s">
        <v>36</v>
      </c>
      <c r="AX263" s="14" t="s">
        <v>84</v>
      </c>
      <c r="AY263" s="246" t="s">
        <v>123</v>
      </c>
    </row>
    <row r="264" s="2" customFormat="1" ht="24.15" customHeight="1">
      <c r="A264" s="41"/>
      <c r="B264" s="42"/>
      <c r="C264" s="269" t="s">
        <v>383</v>
      </c>
      <c r="D264" s="269" t="s">
        <v>246</v>
      </c>
      <c r="E264" s="270" t="s">
        <v>384</v>
      </c>
      <c r="F264" s="271" t="s">
        <v>385</v>
      </c>
      <c r="G264" s="272" t="s">
        <v>296</v>
      </c>
      <c r="H264" s="273">
        <v>17</v>
      </c>
      <c r="I264" s="274"/>
      <c r="J264" s="275">
        <f>ROUND(I264*H264,2)</f>
        <v>0</v>
      </c>
      <c r="K264" s="271" t="s">
        <v>28</v>
      </c>
      <c r="L264" s="276"/>
      <c r="M264" s="277" t="s">
        <v>28</v>
      </c>
      <c r="N264" s="278" t="s">
        <v>47</v>
      </c>
      <c r="O264" s="87"/>
      <c r="P264" s="216">
        <f>O264*H264</f>
        <v>0</v>
      </c>
      <c r="Q264" s="216">
        <v>0.0053</v>
      </c>
      <c r="R264" s="216">
        <f>Q264*H264</f>
        <v>0.0901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178</v>
      </c>
      <c r="AT264" s="218" t="s">
        <v>246</v>
      </c>
      <c r="AU264" s="218" t="s">
        <v>86</v>
      </c>
      <c r="AY264" s="20" t="s">
        <v>123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84</v>
      </c>
      <c r="BK264" s="219">
        <f>ROUND(I264*H264,2)</f>
        <v>0</v>
      </c>
      <c r="BL264" s="20" t="s">
        <v>130</v>
      </c>
      <c r="BM264" s="218" t="s">
        <v>386</v>
      </c>
    </row>
    <row r="265" s="2" customFormat="1" ht="16.5" customHeight="1">
      <c r="A265" s="41"/>
      <c r="B265" s="42"/>
      <c r="C265" s="207" t="s">
        <v>387</v>
      </c>
      <c r="D265" s="207" t="s">
        <v>125</v>
      </c>
      <c r="E265" s="208" t="s">
        <v>388</v>
      </c>
      <c r="F265" s="209" t="s">
        <v>389</v>
      </c>
      <c r="G265" s="210" t="s">
        <v>296</v>
      </c>
      <c r="H265" s="211">
        <v>2</v>
      </c>
      <c r="I265" s="212"/>
      <c r="J265" s="213">
        <f>ROUND(I265*H265,2)</f>
        <v>0</v>
      </c>
      <c r="K265" s="209" t="s">
        <v>28</v>
      </c>
      <c r="L265" s="47"/>
      <c r="M265" s="214" t="s">
        <v>28</v>
      </c>
      <c r="N265" s="215" t="s">
        <v>47</v>
      </c>
      <c r="O265" s="87"/>
      <c r="P265" s="216">
        <f>O265*H265</f>
        <v>0</v>
      </c>
      <c r="Q265" s="216">
        <v>0.17488999999999999</v>
      </c>
      <c r="R265" s="216">
        <f>Q265*H265</f>
        <v>0.34977999999999998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130</v>
      </c>
      <c r="AT265" s="218" t="s">
        <v>125</v>
      </c>
      <c r="AU265" s="218" t="s">
        <v>86</v>
      </c>
      <c r="AY265" s="20" t="s">
        <v>123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84</v>
      </c>
      <c r="BK265" s="219">
        <f>ROUND(I265*H265,2)</f>
        <v>0</v>
      </c>
      <c r="BL265" s="20" t="s">
        <v>130</v>
      </c>
      <c r="BM265" s="218" t="s">
        <v>390</v>
      </c>
    </row>
    <row r="266" s="13" customFormat="1">
      <c r="A266" s="13"/>
      <c r="B266" s="225"/>
      <c r="C266" s="226"/>
      <c r="D266" s="227" t="s">
        <v>134</v>
      </c>
      <c r="E266" s="228" t="s">
        <v>28</v>
      </c>
      <c r="F266" s="229" t="s">
        <v>135</v>
      </c>
      <c r="G266" s="226"/>
      <c r="H266" s="228" t="s">
        <v>28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134</v>
      </c>
      <c r="AU266" s="235" t="s">
        <v>86</v>
      </c>
      <c r="AV266" s="13" t="s">
        <v>84</v>
      </c>
      <c r="AW266" s="13" t="s">
        <v>36</v>
      </c>
      <c r="AX266" s="13" t="s">
        <v>76</v>
      </c>
      <c r="AY266" s="235" t="s">
        <v>123</v>
      </c>
    </row>
    <row r="267" s="14" customFormat="1">
      <c r="A267" s="14"/>
      <c r="B267" s="236"/>
      <c r="C267" s="237"/>
      <c r="D267" s="227" t="s">
        <v>134</v>
      </c>
      <c r="E267" s="238" t="s">
        <v>28</v>
      </c>
      <c r="F267" s="239" t="s">
        <v>391</v>
      </c>
      <c r="G267" s="237"/>
      <c r="H267" s="240">
        <v>2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134</v>
      </c>
      <c r="AU267" s="246" t="s">
        <v>86</v>
      </c>
      <c r="AV267" s="14" t="s">
        <v>86</v>
      </c>
      <c r="AW267" s="14" t="s">
        <v>36</v>
      </c>
      <c r="AX267" s="14" t="s">
        <v>84</v>
      </c>
      <c r="AY267" s="246" t="s">
        <v>123</v>
      </c>
    </row>
    <row r="268" s="2" customFormat="1" ht="16.5" customHeight="1">
      <c r="A268" s="41"/>
      <c r="B268" s="42"/>
      <c r="C268" s="269" t="s">
        <v>392</v>
      </c>
      <c r="D268" s="269" t="s">
        <v>246</v>
      </c>
      <c r="E268" s="270" t="s">
        <v>393</v>
      </c>
      <c r="F268" s="271" t="s">
        <v>394</v>
      </c>
      <c r="G268" s="272" t="s">
        <v>296</v>
      </c>
      <c r="H268" s="273">
        <v>2</v>
      </c>
      <c r="I268" s="274"/>
      <c r="J268" s="275">
        <f>ROUND(I268*H268,2)</f>
        <v>0</v>
      </c>
      <c r="K268" s="271" t="s">
        <v>28</v>
      </c>
      <c r="L268" s="276"/>
      <c r="M268" s="277" t="s">
        <v>28</v>
      </c>
      <c r="N268" s="278" t="s">
        <v>47</v>
      </c>
      <c r="O268" s="87"/>
      <c r="P268" s="216">
        <f>O268*H268</f>
        <v>0</v>
      </c>
      <c r="Q268" s="216">
        <v>0.0054999999999999997</v>
      </c>
      <c r="R268" s="216">
        <f>Q268*H268</f>
        <v>0.010999999999999999</v>
      </c>
      <c r="S268" s="216">
        <v>0</v>
      </c>
      <c r="T268" s="21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178</v>
      </c>
      <c r="AT268" s="218" t="s">
        <v>246</v>
      </c>
      <c r="AU268" s="218" t="s">
        <v>86</v>
      </c>
      <c r="AY268" s="20" t="s">
        <v>123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84</v>
      </c>
      <c r="BK268" s="219">
        <f>ROUND(I268*H268,2)</f>
        <v>0</v>
      </c>
      <c r="BL268" s="20" t="s">
        <v>130</v>
      </c>
      <c r="BM268" s="218" t="s">
        <v>395</v>
      </c>
    </row>
    <row r="269" s="2" customFormat="1" ht="24.15" customHeight="1">
      <c r="A269" s="41"/>
      <c r="B269" s="42"/>
      <c r="C269" s="207" t="s">
        <v>396</v>
      </c>
      <c r="D269" s="207" t="s">
        <v>125</v>
      </c>
      <c r="E269" s="208" t="s">
        <v>397</v>
      </c>
      <c r="F269" s="209" t="s">
        <v>398</v>
      </c>
      <c r="G269" s="210" t="s">
        <v>296</v>
      </c>
      <c r="H269" s="211">
        <v>33</v>
      </c>
      <c r="I269" s="212"/>
      <c r="J269" s="213">
        <f>ROUND(I269*H269,2)</f>
        <v>0</v>
      </c>
      <c r="K269" s="209" t="s">
        <v>129</v>
      </c>
      <c r="L269" s="47"/>
      <c r="M269" s="214" t="s">
        <v>28</v>
      </c>
      <c r="N269" s="215" t="s">
        <v>47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130</v>
      </c>
      <c r="AT269" s="218" t="s">
        <v>125</v>
      </c>
      <c r="AU269" s="218" t="s">
        <v>86</v>
      </c>
      <c r="AY269" s="20" t="s">
        <v>123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84</v>
      </c>
      <c r="BK269" s="219">
        <f>ROUND(I269*H269,2)</f>
        <v>0</v>
      </c>
      <c r="BL269" s="20" t="s">
        <v>130</v>
      </c>
      <c r="BM269" s="218" t="s">
        <v>399</v>
      </c>
    </row>
    <row r="270" s="2" customFormat="1">
      <c r="A270" s="41"/>
      <c r="B270" s="42"/>
      <c r="C270" s="43"/>
      <c r="D270" s="220" t="s">
        <v>132</v>
      </c>
      <c r="E270" s="43"/>
      <c r="F270" s="221" t="s">
        <v>400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132</v>
      </c>
      <c r="AU270" s="20" t="s">
        <v>86</v>
      </c>
    </row>
    <row r="271" s="13" customFormat="1">
      <c r="A271" s="13"/>
      <c r="B271" s="225"/>
      <c r="C271" s="226"/>
      <c r="D271" s="227" t="s">
        <v>134</v>
      </c>
      <c r="E271" s="228" t="s">
        <v>28</v>
      </c>
      <c r="F271" s="229" t="s">
        <v>135</v>
      </c>
      <c r="G271" s="226"/>
      <c r="H271" s="228" t="s">
        <v>28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134</v>
      </c>
      <c r="AU271" s="235" t="s">
        <v>86</v>
      </c>
      <c r="AV271" s="13" t="s">
        <v>84</v>
      </c>
      <c r="AW271" s="13" t="s">
        <v>36</v>
      </c>
      <c r="AX271" s="13" t="s">
        <v>76</v>
      </c>
      <c r="AY271" s="235" t="s">
        <v>123</v>
      </c>
    </row>
    <row r="272" s="14" customFormat="1">
      <c r="A272" s="14"/>
      <c r="B272" s="236"/>
      <c r="C272" s="237"/>
      <c r="D272" s="227" t="s">
        <v>134</v>
      </c>
      <c r="E272" s="238" t="s">
        <v>28</v>
      </c>
      <c r="F272" s="239" t="s">
        <v>401</v>
      </c>
      <c r="G272" s="237"/>
      <c r="H272" s="240">
        <v>1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134</v>
      </c>
      <c r="AU272" s="246" t="s">
        <v>86</v>
      </c>
      <c r="AV272" s="14" t="s">
        <v>86</v>
      </c>
      <c r="AW272" s="14" t="s">
        <v>36</v>
      </c>
      <c r="AX272" s="14" t="s">
        <v>76</v>
      </c>
      <c r="AY272" s="246" t="s">
        <v>123</v>
      </c>
    </row>
    <row r="273" s="14" customFormat="1">
      <c r="A273" s="14"/>
      <c r="B273" s="236"/>
      <c r="C273" s="237"/>
      <c r="D273" s="227" t="s">
        <v>134</v>
      </c>
      <c r="E273" s="238" t="s">
        <v>28</v>
      </c>
      <c r="F273" s="239" t="s">
        <v>402</v>
      </c>
      <c r="G273" s="237"/>
      <c r="H273" s="240">
        <v>32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134</v>
      </c>
      <c r="AU273" s="246" t="s">
        <v>86</v>
      </c>
      <c r="AV273" s="14" t="s">
        <v>86</v>
      </c>
      <c r="AW273" s="14" t="s">
        <v>36</v>
      </c>
      <c r="AX273" s="14" t="s">
        <v>76</v>
      </c>
      <c r="AY273" s="246" t="s">
        <v>123</v>
      </c>
    </row>
    <row r="274" s="15" customFormat="1">
      <c r="A274" s="15"/>
      <c r="B274" s="247"/>
      <c r="C274" s="248"/>
      <c r="D274" s="227" t="s">
        <v>134</v>
      </c>
      <c r="E274" s="249" t="s">
        <v>28</v>
      </c>
      <c r="F274" s="250" t="s">
        <v>145</v>
      </c>
      <c r="G274" s="248"/>
      <c r="H274" s="251">
        <v>33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7" t="s">
        <v>134</v>
      </c>
      <c r="AU274" s="257" t="s">
        <v>86</v>
      </c>
      <c r="AV274" s="15" t="s">
        <v>130</v>
      </c>
      <c r="AW274" s="15" t="s">
        <v>36</v>
      </c>
      <c r="AX274" s="15" t="s">
        <v>84</v>
      </c>
      <c r="AY274" s="257" t="s">
        <v>123</v>
      </c>
    </row>
    <row r="275" s="2" customFormat="1" ht="21.75" customHeight="1">
      <c r="A275" s="41"/>
      <c r="B275" s="42"/>
      <c r="C275" s="269" t="s">
        <v>403</v>
      </c>
      <c r="D275" s="269" t="s">
        <v>246</v>
      </c>
      <c r="E275" s="270" t="s">
        <v>404</v>
      </c>
      <c r="F275" s="271" t="s">
        <v>405</v>
      </c>
      <c r="G275" s="272" t="s">
        <v>296</v>
      </c>
      <c r="H275" s="273">
        <v>32</v>
      </c>
      <c r="I275" s="274"/>
      <c r="J275" s="275">
        <f>ROUND(I275*H275,2)</f>
        <v>0</v>
      </c>
      <c r="K275" s="271" t="s">
        <v>28</v>
      </c>
      <c r="L275" s="276"/>
      <c r="M275" s="277" t="s">
        <v>28</v>
      </c>
      <c r="N275" s="278" t="s">
        <v>47</v>
      </c>
      <c r="O275" s="87"/>
      <c r="P275" s="216">
        <f>O275*H275</f>
        <v>0</v>
      </c>
      <c r="Q275" s="216">
        <v>0.0053</v>
      </c>
      <c r="R275" s="216">
        <f>Q275*H275</f>
        <v>0.1696</v>
      </c>
      <c r="S275" s="216">
        <v>0</v>
      </c>
      <c r="T275" s="21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178</v>
      </c>
      <c r="AT275" s="218" t="s">
        <v>246</v>
      </c>
      <c r="AU275" s="218" t="s">
        <v>86</v>
      </c>
      <c r="AY275" s="20" t="s">
        <v>123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84</v>
      </c>
      <c r="BK275" s="219">
        <f>ROUND(I275*H275,2)</f>
        <v>0</v>
      </c>
      <c r="BL275" s="20" t="s">
        <v>130</v>
      </c>
      <c r="BM275" s="218" t="s">
        <v>406</v>
      </c>
    </row>
    <row r="276" s="2" customFormat="1" ht="24.15" customHeight="1">
      <c r="A276" s="41"/>
      <c r="B276" s="42"/>
      <c r="C276" s="269" t="s">
        <v>407</v>
      </c>
      <c r="D276" s="269" t="s">
        <v>246</v>
      </c>
      <c r="E276" s="270" t="s">
        <v>384</v>
      </c>
      <c r="F276" s="271" t="s">
        <v>385</v>
      </c>
      <c r="G276" s="272" t="s">
        <v>296</v>
      </c>
      <c r="H276" s="273">
        <v>1</v>
      </c>
      <c r="I276" s="274"/>
      <c r="J276" s="275">
        <f>ROUND(I276*H276,2)</f>
        <v>0</v>
      </c>
      <c r="K276" s="271" t="s">
        <v>28</v>
      </c>
      <c r="L276" s="276"/>
      <c r="M276" s="277" t="s">
        <v>28</v>
      </c>
      <c r="N276" s="278" t="s">
        <v>47</v>
      </c>
      <c r="O276" s="87"/>
      <c r="P276" s="216">
        <f>O276*H276</f>
        <v>0</v>
      </c>
      <c r="Q276" s="216">
        <v>0.0053</v>
      </c>
      <c r="R276" s="216">
        <f>Q276*H276</f>
        <v>0.0053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178</v>
      </c>
      <c r="AT276" s="218" t="s">
        <v>246</v>
      </c>
      <c r="AU276" s="218" t="s">
        <v>86</v>
      </c>
      <c r="AY276" s="20" t="s">
        <v>123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20" t="s">
        <v>84</v>
      </c>
      <c r="BK276" s="219">
        <f>ROUND(I276*H276,2)</f>
        <v>0</v>
      </c>
      <c r="BL276" s="20" t="s">
        <v>130</v>
      </c>
      <c r="BM276" s="218" t="s">
        <v>408</v>
      </c>
    </row>
    <row r="277" s="2" customFormat="1" ht="16.5" customHeight="1">
      <c r="A277" s="41"/>
      <c r="B277" s="42"/>
      <c r="C277" s="269" t="s">
        <v>409</v>
      </c>
      <c r="D277" s="269" t="s">
        <v>246</v>
      </c>
      <c r="E277" s="270" t="s">
        <v>410</v>
      </c>
      <c r="F277" s="271" t="s">
        <v>411</v>
      </c>
      <c r="G277" s="272" t="s">
        <v>296</v>
      </c>
      <c r="H277" s="273">
        <v>33</v>
      </c>
      <c r="I277" s="274"/>
      <c r="J277" s="275">
        <f>ROUND(I277*H277,2)</f>
        <v>0</v>
      </c>
      <c r="K277" s="271" t="s">
        <v>28</v>
      </c>
      <c r="L277" s="276"/>
      <c r="M277" s="277" t="s">
        <v>28</v>
      </c>
      <c r="N277" s="278" t="s">
        <v>47</v>
      </c>
      <c r="O277" s="87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178</v>
      </c>
      <c r="AT277" s="218" t="s">
        <v>246</v>
      </c>
      <c r="AU277" s="218" t="s">
        <v>86</v>
      </c>
      <c r="AY277" s="20" t="s">
        <v>123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20" t="s">
        <v>84</v>
      </c>
      <c r="BK277" s="219">
        <f>ROUND(I277*H277,2)</f>
        <v>0</v>
      </c>
      <c r="BL277" s="20" t="s">
        <v>130</v>
      </c>
      <c r="BM277" s="218" t="s">
        <v>412</v>
      </c>
    </row>
    <row r="278" s="2" customFormat="1" ht="24.15" customHeight="1">
      <c r="A278" s="41"/>
      <c r="B278" s="42"/>
      <c r="C278" s="207" t="s">
        <v>413</v>
      </c>
      <c r="D278" s="207" t="s">
        <v>125</v>
      </c>
      <c r="E278" s="208" t="s">
        <v>414</v>
      </c>
      <c r="F278" s="209" t="s">
        <v>415</v>
      </c>
      <c r="G278" s="210" t="s">
        <v>296</v>
      </c>
      <c r="H278" s="211">
        <v>51</v>
      </c>
      <c r="I278" s="212"/>
      <c r="J278" s="213">
        <f>ROUND(I278*H278,2)</f>
        <v>0</v>
      </c>
      <c r="K278" s="209" t="s">
        <v>129</v>
      </c>
      <c r="L278" s="47"/>
      <c r="M278" s="214" t="s">
        <v>28</v>
      </c>
      <c r="N278" s="215" t="s">
        <v>47</v>
      </c>
      <c r="O278" s="87"/>
      <c r="P278" s="216">
        <f>O278*H278</f>
        <v>0</v>
      </c>
      <c r="Q278" s="216">
        <v>0.17488999999999999</v>
      </c>
      <c r="R278" s="216">
        <f>Q278*H278</f>
        <v>8.9193899999999999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130</v>
      </c>
      <c r="AT278" s="218" t="s">
        <v>125</v>
      </c>
      <c r="AU278" s="218" t="s">
        <v>86</v>
      </c>
      <c r="AY278" s="20" t="s">
        <v>123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20" t="s">
        <v>84</v>
      </c>
      <c r="BK278" s="219">
        <f>ROUND(I278*H278,2)</f>
        <v>0</v>
      </c>
      <c r="BL278" s="20" t="s">
        <v>130</v>
      </c>
      <c r="BM278" s="218" t="s">
        <v>416</v>
      </c>
    </row>
    <row r="279" s="2" customFormat="1">
      <c r="A279" s="41"/>
      <c r="B279" s="42"/>
      <c r="C279" s="43"/>
      <c r="D279" s="220" t="s">
        <v>132</v>
      </c>
      <c r="E279" s="43"/>
      <c r="F279" s="221" t="s">
        <v>417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132</v>
      </c>
      <c r="AU279" s="20" t="s">
        <v>86</v>
      </c>
    </row>
    <row r="280" s="13" customFormat="1">
      <c r="A280" s="13"/>
      <c r="B280" s="225"/>
      <c r="C280" s="226"/>
      <c r="D280" s="227" t="s">
        <v>134</v>
      </c>
      <c r="E280" s="228" t="s">
        <v>28</v>
      </c>
      <c r="F280" s="229" t="s">
        <v>135</v>
      </c>
      <c r="G280" s="226"/>
      <c r="H280" s="228" t="s">
        <v>28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134</v>
      </c>
      <c r="AU280" s="235" t="s">
        <v>86</v>
      </c>
      <c r="AV280" s="13" t="s">
        <v>84</v>
      </c>
      <c r="AW280" s="13" t="s">
        <v>36</v>
      </c>
      <c r="AX280" s="13" t="s">
        <v>76</v>
      </c>
      <c r="AY280" s="235" t="s">
        <v>123</v>
      </c>
    </row>
    <row r="281" s="14" customFormat="1">
      <c r="A281" s="14"/>
      <c r="B281" s="236"/>
      <c r="C281" s="237"/>
      <c r="D281" s="227" t="s">
        <v>134</v>
      </c>
      <c r="E281" s="238" t="s">
        <v>28</v>
      </c>
      <c r="F281" s="239" t="s">
        <v>333</v>
      </c>
      <c r="G281" s="237"/>
      <c r="H281" s="240">
        <v>51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134</v>
      </c>
      <c r="AU281" s="246" t="s">
        <v>86</v>
      </c>
      <c r="AV281" s="14" t="s">
        <v>86</v>
      </c>
      <c r="AW281" s="14" t="s">
        <v>36</v>
      </c>
      <c r="AX281" s="14" t="s">
        <v>84</v>
      </c>
      <c r="AY281" s="246" t="s">
        <v>123</v>
      </c>
    </row>
    <row r="282" s="2" customFormat="1" ht="24.15" customHeight="1">
      <c r="A282" s="41"/>
      <c r="B282" s="42"/>
      <c r="C282" s="269" t="s">
        <v>418</v>
      </c>
      <c r="D282" s="269" t="s">
        <v>246</v>
      </c>
      <c r="E282" s="270" t="s">
        <v>419</v>
      </c>
      <c r="F282" s="271" t="s">
        <v>420</v>
      </c>
      <c r="G282" s="272" t="s">
        <v>296</v>
      </c>
      <c r="H282" s="273">
        <v>51</v>
      </c>
      <c r="I282" s="274"/>
      <c r="J282" s="275">
        <f>ROUND(I282*H282,2)</f>
        <v>0</v>
      </c>
      <c r="K282" s="271" t="s">
        <v>28</v>
      </c>
      <c r="L282" s="276"/>
      <c r="M282" s="277" t="s">
        <v>28</v>
      </c>
      <c r="N282" s="278" t="s">
        <v>47</v>
      </c>
      <c r="O282" s="87"/>
      <c r="P282" s="216">
        <f>O282*H282</f>
        <v>0</v>
      </c>
      <c r="Q282" s="216">
        <v>0.0060000000000000001</v>
      </c>
      <c r="R282" s="216">
        <f>Q282*H282</f>
        <v>0.30599999999999999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178</v>
      </c>
      <c r="AT282" s="218" t="s">
        <v>246</v>
      </c>
      <c r="AU282" s="218" t="s">
        <v>86</v>
      </c>
      <c r="AY282" s="20" t="s">
        <v>123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20" t="s">
        <v>84</v>
      </c>
      <c r="BK282" s="219">
        <f>ROUND(I282*H282,2)</f>
        <v>0</v>
      </c>
      <c r="BL282" s="20" t="s">
        <v>130</v>
      </c>
      <c r="BM282" s="218" t="s">
        <v>421</v>
      </c>
    </row>
    <row r="283" s="2" customFormat="1" ht="16.5" customHeight="1">
      <c r="A283" s="41"/>
      <c r="B283" s="42"/>
      <c r="C283" s="207" t="s">
        <v>422</v>
      </c>
      <c r="D283" s="207" t="s">
        <v>125</v>
      </c>
      <c r="E283" s="208" t="s">
        <v>423</v>
      </c>
      <c r="F283" s="209" t="s">
        <v>424</v>
      </c>
      <c r="G283" s="210" t="s">
        <v>296</v>
      </c>
      <c r="H283" s="211">
        <v>1</v>
      </c>
      <c r="I283" s="212"/>
      <c r="J283" s="213">
        <f>ROUND(I283*H283,2)</f>
        <v>0</v>
      </c>
      <c r="K283" s="209" t="s">
        <v>129</v>
      </c>
      <c r="L283" s="47"/>
      <c r="M283" s="214" t="s">
        <v>28</v>
      </c>
      <c r="N283" s="215" t="s">
        <v>47</v>
      </c>
      <c r="O283" s="87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130</v>
      </c>
      <c r="AT283" s="218" t="s">
        <v>125</v>
      </c>
      <c r="AU283" s="218" t="s">
        <v>86</v>
      </c>
      <c r="AY283" s="20" t="s">
        <v>123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84</v>
      </c>
      <c r="BK283" s="219">
        <f>ROUND(I283*H283,2)</f>
        <v>0</v>
      </c>
      <c r="BL283" s="20" t="s">
        <v>130</v>
      </c>
      <c r="BM283" s="218" t="s">
        <v>425</v>
      </c>
    </row>
    <row r="284" s="2" customFormat="1">
      <c r="A284" s="41"/>
      <c r="B284" s="42"/>
      <c r="C284" s="43"/>
      <c r="D284" s="220" t="s">
        <v>132</v>
      </c>
      <c r="E284" s="43"/>
      <c r="F284" s="221" t="s">
        <v>426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132</v>
      </c>
      <c r="AU284" s="20" t="s">
        <v>86</v>
      </c>
    </row>
    <row r="285" s="13" customFormat="1">
      <c r="A285" s="13"/>
      <c r="B285" s="225"/>
      <c r="C285" s="226"/>
      <c r="D285" s="227" t="s">
        <v>134</v>
      </c>
      <c r="E285" s="228" t="s">
        <v>28</v>
      </c>
      <c r="F285" s="229" t="s">
        <v>135</v>
      </c>
      <c r="G285" s="226"/>
      <c r="H285" s="228" t="s">
        <v>28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134</v>
      </c>
      <c r="AU285" s="235" t="s">
        <v>86</v>
      </c>
      <c r="AV285" s="13" t="s">
        <v>84</v>
      </c>
      <c r="AW285" s="13" t="s">
        <v>36</v>
      </c>
      <c r="AX285" s="13" t="s">
        <v>76</v>
      </c>
      <c r="AY285" s="235" t="s">
        <v>123</v>
      </c>
    </row>
    <row r="286" s="14" customFormat="1">
      <c r="A286" s="14"/>
      <c r="B286" s="236"/>
      <c r="C286" s="237"/>
      <c r="D286" s="227" t="s">
        <v>134</v>
      </c>
      <c r="E286" s="238" t="s">
        <v>28</v>
      </c>
      <c r="F286" s="239" t="s">
        <v>427</v>
      </c>
      <c r="G286" s="237"/>
      <c r="H286" s="240">
        <v>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134</v>
      </c>
      <c r="AU286" s="246" t="s">
        <v>86</v>
      </c>
      <c r="AV286" s="14" t="s">
        <v>86</v>
      </c>
      <c r="AW286" s="14" t="s">
        <v>36</v>
      </c>
      <c r="AX286" s="14" t="s">
        <v>84</v>
      </c>
      <c r="AY286" s="246" t="s">
        <v>123</v>
      </c>
    </row>
    <row r="287" s="2" customFormat="1" ht="16.5" customHeight="1">
      <c r="A287" s="41"/>
      <c r="B287" s="42"/>
      <c r="C287" s="269" t="s">
        <v>428</v>
      </c>
      <c r="D287" s="269" t="s">
        <v>246</v>
      </c>
      <c r="E287" s="270" t="s">
        <v>429</v>
      </c>
      <c r="F287" s="271" t="s">
        <v>430</v>
      </c>
      <c r="G287" s="272" t="s">
        <v>296</v>
      </c>
      <c r="H287" s="273">
        <v>1</v>
      </c>
      <c r="I287" s="274"/>
      <c r="J287" s="275">
        <f>ROUND(I287*H287,2)</f>
        <v>0</v>
      </c>
      <c r="K287" s="271" t="s">
        <v>28</v>
      </c>
      <c r="L287" s="276"/>
      <c r="M287" s="277" t="s">
        <v>28</v>
      </c>
      <c r="N287" s="278" t="s">
        <v>47</v>
      </c>
      <c r="O287" s="87"/>
      <c r="P287" s="216">
        <f>O287*H287</f>
        <v>0</v>
      </c>
      <c r="Q287" s="216">
        <v>0.050000000000000003</v>
      </c>
      <c r="R287" s="216">
        <f>Q287*H287</f>
        <v>0.050000000000000003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178</v>
      </c>
      <c r="AT287" s="218" t="s">
        <v>246</v>
      </c>
      <c r="AU287" s="218" t="s">
        <v>86</v>
      </c>
      <c r="AY287" s="20" t="s">
        <v>123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84</v>
      </c>
      <c r="BK287" s="219">
        <f>ROUND(I287*H287,2)</f>
        <v>0</v>
      </c>
      <c r="BL287" s="20" t="s">
        <v>130</v>
      </c>
      <c r="BM287" s="218" t="s">
        <v>431</v>
      </c>
    </row>
    <row r="288" s="2" customFormat="1" ht="16.5" customHeight="1">
      <c r="A288" s="41"/>
      <c r="B288" s="42"/>
      <c r="C288" s="207" t="s">
        <v>432</v>
      </c>
      <c r="D288" s="207" t="s">
        <v>125</v>
      </c>
      <c r="E288" s="208" t="s">
        <v>433</v>
      </c>
      <c r="F288" s="209" t="s">
        <v>434</v>
      </c>
      <c r="G288" s="210" t="s">
        <v>296</v>
      </c>
      <c r="H288" s="211">
        <v>80</v>
      </c>
      <c r="I288" s="212"/>
      <c r="J288" s="213">
        <f>ROUND(I288*H288,2)</f>
        <v>0</v>
      </c>
      <c r="K288" s="209" t="s">
        <v>129</v>
      </c>
      <c r="L288" s="47"/>
      <c r="M288" s="214" t="s">
        <v>28</v>
      </c>
      <c r="N288" s="215" t="s">
        <v>47</v>
      </c>
      <c r="O288" s="87"/>
      <c r="P288" s="216">
        <f>O288*H288</f>
        <v>0</v>
      </c>
      <c r="Q288" s="216">
        <v>0.0011999999999999999</v>
      </c>
      <c r="R288" s="216">
        <f>Q288*H288</f>
        <v>0.095999999999999988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130</v>
      </c>
      <c r="AT288" s="218" t="s">
        <v>125</v>
      </c>
      <c r="AU288" s="218" t="s">
        <v>86</v>
      </c>
      <c r="AY288" s="20" t="s">
        <v>123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84</v>
      </c>
      <c r="BK288" s="219">
        <f>ROUND(I288*H288,2)</f>
        <v>0</v>
      </c>
      <c r="BL288" s="20" t="s">
        <v>130</v>
      </c>
      <c r="BM288" s="218" t="s">
        <v>435</v>
      </c>
    </row>
    <row r="289" s="2" customFormat="1">
      <c r="A289" s="41"/>
      <c r="B289" s="42"/>
      <c r="C289" s="43"/>
      <c r="D289" s="220" t="s">
        <v>132</v>
      </c>
      <c r="E289" s="43"/>
      <c r="F289" s="221" t="s">
        <v>436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132</v>
      </c>
      <c r="AU289" s="20" t="s">
        <v>86</v>
      </c>
    </row>
    <row r="290" s="13" customFormat="1">
      <c r="A290" s="13"/>
      <c r="B290" s="225"/>
      <c r="C290" s="226"/>
      <c r="D290" s="227" t="s">
        <v>134</v>
      </c>
      <c r="E290" s="228" t="s">
        <v>28</v>
      </c>
      <c r="F290" s="229" t="s">
        <v>135</v>
      </c>
      <c r="G290" s="226"/>
      <c r="H290" s="228" t="s">
        <v>28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134</v>
      </c>
      <c r="AU290" s="235" t="s">
        <v>86</v>
      </c>
      <c r="AV290" s="13" t="s">
        <v>84</v>
      </c>
      <c r="AW290" s="13" t="s">
        <v>36</v>
      </c>
      <c r="AX290" s="13" t="s">
        <v>76</v>
      </c>
      <c r="AY290" s="235" t="s">
        <v>123</v>
      </c>
    </row>
    <row r="291" s="14" customFormat="1">
      <c r="A291" s="14"/>
      <c r="B291" s="236"/>
      <c r="C291" s="237"/>
      <c r="D291" s="227" t="s">
        <v>134</v>
      </c>
      <c r="E291" s="238" t="s">
        <v>28</v>
      </c>
      <c r="F291" s="239" t="s">
        <v>437</v>
      </c>
      <c r="G291" s="237"/>
      <c r="H291" s="240">
        <v>80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134</v>
      </c>
      <c r="AU291" s="246" t="s">
        <v>86</v>
      </c>
      <c r="AV291" s="14" t="s">
        <v>86</v>
      </c>
      <c r="AW291" s="14" t="s">
        <v>36</v>
      </c>
      <c r="AX291" s="14" t="s">
        <v>84</v>
      </c>
      <c r="AY291" s="246" t="s">
        <v>123</v>
      </c>
    </row>
    <row r="292" s="2" customFormat="1" ht="16.5" customHeight="1">
      <c r="A292" s="41"/>
      <c r="B292" s="42"/>
      <c r="C292" s="269" t="s">
        <v>438</v>
      </c>
      <c r="D292" s="269" t="s">
        <v>246</v>
      </c>
      <c r="E292" s="270" t="s">
        <v>439</v>
      </c>
      <c r="F292" s="271" t="s">
        <v>440</v>
      </c>
      <c r="G292" s="272" t="s">
        <v>296</v>
      </c>
      <c r="H292" s="273">
        <v>80</v>
      </c>
      <c r="I292" s="274"/>
      <c r="J292" s="275">
        <f>ROUND(I292*H292,2)</f>
        <v>0</v>
      </c>
      <c r="K292" s="271" t="s">
        <v>28</v>
      </c>
      <c r="L292" s="276"/>
      <c r="M292" s="277" t="s">
        <v>28</v>
      </c>
      <c r="N292" s="278" t="s">
        <v>47</v>
      </c>
      <c r="O292" s="87"/>
      <c r="P292" s="216">
        <f>O292*H292</f>
        <v>0</v>
      </c>
      <c r="Q292" s="216">
        <v>0.070000000000000007</v>
      </c>
      <c r="R292" s="216">
        <f>Q292*H292</f>
        <v>5.6000000000000005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178</v>
      </c>
      <c r="AT292" s="218" t="s">
        <v>246</v>
      </c>
      <c r="AU292" s="218" t="s">
        <v>86</v>
      </c>
      <c r="AY292" s="20" t="s">
        <v>123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84</v>
      </c>
      <c r="BK292" s="219">
        <f>ROUND(I292*H292,2)</f>
        <v>0</v>
      </c>
      <c r="BL292" s="20" t="s">
        <v>130</v>
      </c>
      <c r="BM292" s="218" t="s">
        <v>441</v>
      </c>
    </row>
    <row r="293" s="2" customFormat="1" ht="16.5" customHeight="1">
      <c r="A293" s="41"/>
      <c r="B293" s="42"/>
      <c r="C293" s="269" t="s">
        <v>442</v>
      </c>
      <c r="D293" s="269" t="s">
        <v>246</v>
      </c>
      <c r="E293" s="270" t="s">
        <v>443</v>
      </c>
      <c r="F293" s="271" t="s">
        <v>444</v>
      </c>
      <c r="G293" s="272" t="s">
        <v>296</v>
      </c>
      <c r="H293" s="273">
        <v>160</v>
      </c>
      <c r="I293" s="274"/>
      <c r="J293" s="275">
        <f>ROUND(I293*H293,2)</f>
        <v>0</v>
      </c>
      <c r="K293" s="271" t="s">
        <v>28</v>
      </c>
      <c r="L293" s="276"/>
      <c r="M293" s="277" t="s">
        <v>28</v>
      </c>
      <c r="N293" s="278" t="s">
        <v>47</v>
      </c>
      <c r="O293" s="87"/>
      <c r="P293" s="216">
        <f>O293*H293</f>
        <v>0</v>
      </c>
      <c r="Q293" s="216">
        <v>0.0028</v>
      </c>
      <c r="R293" s="216">
        <f>Q293*H293</f>
        <v>0.44800000000000001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178</v>
      </c>
      <c r="AT293" s="218" t="s">
        <v>246</v>
      </c>
      <c r="AU293" s="218" t="s">
        <v>86</v>
      </c>
      <c r="AY293" s="20" t="s">
        <v>123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84</v>
      </c>
      <c r="BK293" s="219">
        <f>ROUND(I293*H293,2)</f>
        <v>0</v>
      </c>
      <c r="BL293" s="20" t="s">
        <v>130</v>
      </c>
      <c r="BM293" s="218" t="s">
        <v>445</v>
      </c>
    </row>
    <row r="294" s="2" customFormat="1" ht="24.15" customHeight="1">
      <c r="A294" s="41"/>
      <c r="B294" s="42"/>
      <c r="C294" s="207" t="s">
        <v>446</v>
      </c>
      <c r="D294" s="207" t="s">
        <v>125</v>
      </c>
      <c r="E294" s="208" t="s">
        <v>447</v>
      </c>
      <c r="F294" s="209" t="s">
        <v>448</v>
      </c>
      <c r="G294" s="210" t="s">
        <v>166</v>
      </c>
      <c r="H294" s="211">
        <v>240</v>
      </c>
      <c r="I294" s="212"/>
      <c r="J294" s="213">
        <f>ROUND(I294*H294,2)</f>
        <v>0</v>
      </c>
      <c r="K294" s="209" t="s">
        <v>129</v>
      </c>
      <c r="L294" s="47"/>
      <c r="M294" s="214" t="s">
        <v>28</v>
      </c>
      <c r="N294" s="215" t="s">
        <v>47</v>
      </c>
      <c r="O294" s="87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8" t="s">
        <v>130</v>
      </c>
      <c r="AT294" s="218" t="s">
        <v>125</v>
      </c>
      <c r="AU294" s="218" t="s">
        <v>86</v>
      </c>
      <c r="AY294" s="20" t="s">
        <v>123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20" t="s">
        <v>84</v>
      </c>
      <c r="BK294" s="219">
        <f>ROUND(I294*H294,2)</f>
        <v>0</v>
      </c>
      <c r="BL294" s="20" t="s">
        <v>130</v>
      </c>
      <c r="BM294" s="218" t="s">
        <v>449</v>
      </c>
    </row>
    <row r="295" s="2" customFormat="1">
      <c r="A295" s="41"/>
      <c r="B295" s="42"/>
      <c r="C295" s="43"/>
      <c r="D295" s="220" t="s">
        <v>132</v>
      </c>
      <c r="E295" s="43"/>
      <c r="F295" s="221" t="s">
        <v>450</v>
      </c>
      <c r="G295" s="43"/>
      <c r="H295" s="43"/>
      <c r="I295" s="222"/>
      <c r="J295" s="43"/>
      <c r="K295" s="43"/>
      <c r="L295" s="47"/>
      <c r="M295" s="223"/>
      <c r="N295" s="22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132</v>
      </c>
      <c r="AU295" s="20" t="s">
        <v>86</v>
      </c>
    </row>
    <row r="296" s="13" customFormat="1">
      <c r="A296" s="13"/>
      <c r="B296" s="225"/>
      <c r="C296" s="226"/>
      <c r="D296" s="227" t="s">
        <v>134</v>
      </c>
      <c r="E296" s="228" t="s">
        <v>28</v>
      </c>
      <c r="F296" s="229" t="s">
        <v>135</v>
      </c>
      <c r="G296" s="226"/>
      <c r="H296" s="228" t="s">
        <v>28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134</v>
      </c>
      <c r="AU296" s="235" t="s">
        <v>86</v>
      </c>
      <c r="AV296" s="13" t="s">
        <v>84</v>
      </c>
      <c r="AW296" s="13" t="s">
        <v>36</v>
      </c>
      <c r="AX296" s="13" t="s">
        <v>76</v>
      </c>
      <c r="AY296" s="235" t="s">
        <v>123</v>
      </c>
    </row>
    <row r="297" s="14" customFormat="1">
      <c r="A297" s="14"/>
      <c r="B297" s="236"/>
      <c r="C297" s="237"/>
      <c r="D297" s="227" t="s">
        <v>134</v>
      </c>
      <c r="E297" s="238" t="s">
        <v>28</v>
      </c>
      <c r="F297" s="239" t="s">
        <v>451</v>
      </c>
      <c r="G297" s="237"/>
      <c r="H297" s="240">
        <v>240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134</v>
      </c>
      <c r="AU297" s="246" t="s">
        <v>86</v>
      </c>
      <c r="AV297" s="14" t="s">
        <v>86</v>
      </c>
      <c r="AW297" s="14" t="s">
        <v>36</v>
      </c>
      <c r="AX297" s="14" t="s">
        <v>84</v>
      </c>
      <c r="AY297" s="246" t="s">
        <v>123</v>
      </c>
    </row>
    <row r="298" s="2" customFormat="1" ht="24.15" customHeight="1">
      <c r="A298" s="41"/>
      <c r="B298" s="42"/>
      <c r="C298" s="269" t="s">
        <v>452</v>
      </c>
      <c r="D298" s="269" t="s">
        <v>246</v>
      </c>
      <c r="E298" s="270" t="s">
        <v>453</v>
      </c>
      <c r="F298" s="271" t="s">
        <v>454</v>
      </c>
      <c r="G298" s="272" t="s">
        <v>296</v>
      </c>
      <c r="H298" s="273">
        <v>96</v>
      </c>
      <c r="I298" s="274"/>
      <c r="J298" s="275">
        <f>ROUND(I298*H298,2)</f>
        <v>0</v>
      </c>
      <c r="K298" s="271" t="s">
        <v>28</v>
      </c>
      <c r="L298" s="276"/>
      <c r="M298" s="277" t="s">
        <v>28</v>
      </c>
      <c r="N298" s="278" t="s">
        <v>47</v>
      </c>
      <c r="O298" s="87"/>
      <c r="P298" s="216">
        <f>O298*H298</f>
        <v>0</v>
      </c>
      <c r="Q298" s="216">
        <v>0.0123</v>
      </c>
      <c r="R298" s="216">
        <f>Q298*H298</f>
        <v>1.1808000000000001</v>
      </c>
      <c r="S298" s="216">
        <v>0</v>
      </c>
      <c r="T298" s="21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8" t="s">
        <v>178</v>
      </c>
      <c r="AT298" s="218" t="s">
        <v>246</v>
      </c>
      <c r="AU298" s="218" t="s">
        <v>86</v>
      </c>
      <c r="AY298" s="20" t="s">
        <v>123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20" t="s">
        <v>84</v>
      </c>
      <c r="BK298" s="219">
        <f>ROUND(I298*H298,2)</f>
        <v>0</v>
      </c>
      <c r="BL298" s="20" t="s">
        <v>130</v>
      </c>
      <c r="BM298" s="218" t="s">
        <v>455</v>
      </c>
    </row>
    <row r="299" s="2" customFormat="1" ht="16.5" customHeight="1">
      <c r="A299" s="41"/>
      <c r="B299" s="42"/>
      <c r="C299" s="207" t="s">
        <v>456</v>
      </c>
      <c r="D299" s="207" t="s">
        <v>125</v>
      </c>
      <c r="E299" s="208" t="s">
        <v>457</v>
      </c>
      <c r="F299" s="209" t="s">
        <v>458</v>
      </c>
      <c r="G299" s="210" t="s">
        <v>166</v>
      </c>
      <c r="H299" s="211">
        <v>37.280000000000001</v>
      </c>
      <c r="I299" s="212"/>
      <c r="J299" s="213">
        <f>ROUND(I299*H299,2)</f>
        <v>0</v>
      </c>
      <c r="K299" s="209" t="s">
        <v>28</v>
      </c>
      <c r="L299" s="47"/>
      <c r="M299" s="214" t="s">
        <v>28</v>
      </c>
      <c r="N299" s="215" t="s">
        <v>47</v>
      </c>
      <c r="O299" s="87"/>
      <c r="P299" s="216">
        <f>O299*H299</f>
        <v>0</v>
      </c>
      <c r="Q299" s="216">
        <v>0.0027299999999999998</v>
      </c>
      <c r="R299" s="216">
        <f>Q299*H299</f>
        <v>0.1017744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130</v>
      </c>
      <c r="AT299" s="218" t="s">
        <v>125</v>
      </c>
      <c r="AU299" s="218" t="s">
        <v>86</v>
      </c>
      <c r="AY299" s="20" t="s">
        <v>123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84</v>
      </c>
      <c r="BK299" s="219">
        <f>ROUND(I299*H299,2)</f>
        <v>0</v>
      </c>
      <c r="BL299" s="20" t="s">
        <v>130</v>
      </c>
      <c r="BM299" s="218" t="s">
        <v>459</v>
      </c>
    </row>
    <row r="300" s="13" customFormat="1">
      <c r="A300" s="13"/>
      <c r="B300" s="225"/>
      <c r="C300" s="226"/>
      <c r="D300" s="227" t="s">
        <v>134</v>
      </c>
      <c r="E300" s="228" t="s">
        <v>28</v>
      </c>
      <c r="F300" s="229" t="s">
        <v>135</v>
      </c>
      <c r="G300" s="226"/>
      <c r="H300" s="228" t="s">
        <v>28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134</v>
      </c>
      <c r="AU300" s="235" t="s">
        <v>86</v>
      </c>
      <c r="AV300" s="13" t="s">
        <v>84</v>
      </c>
      <c r="AW300" s="13" t="s">
        <v>36</v>
      </c>
      <c r="AX300" s="13" t="s">
        <v>76</v>
      </c>
      <c r="AY300" s="235" t="s">
        <v>123</v>
      </c>
    </row>
    <row r="301" s="13" customFormat="1">
      <c r="A301" s="13"/>
      <c r="B301" s="225"/>
      <c r="C301" s="226"/>
      <c r="D301" s="227" t="s">
        <v>134</v>
      </c>
      <c r="E301" s="228" t="s">
        <v>28</v>
      </c>
      <c r="F301" s="229" t="s">
        <v>368</v>
      </c>
      <c r="G301" s="226"/>
      <c r="H301" s="228" t="s">
        <v>28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134</v>
      </c>
      <c r="AU301" s="235" t="s">
        <v>86</v>
      </c>
      <c r="AV301" s="13" t="s">
        <v>84</v>
      </c>
      <c r="AW301" s="13" t="s">
        <v>36</v>
      </c>
      <c r="AX301" s="13" t="s">
        <v>76</v>
      </c>
      <c r="AY301" s="235" t="s">
        <v>123</v>
      </c>
    </row>
    <row r="302" s="14" customFormat="1">
      <c r="A302" s="14"/>
      <c r="B302" s="236"/>
      <c r="C302" s="237"/>
      <c r="D302" s="227" t="s">
        <v>134</v>
      </c>
      <c r="E302" s="238" t="s">
        <v>28</v>
      </c>
      <c r="F302" s="239" t="s">
        <v>460</v>
      </c>
      <c r="G302" s="237"/>
      <c r="H302" s="240">
        <v>37.280000000000001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134</v>
      </c>
      <c r="AU302" s="246" t="s">
        <v>86</v>
      </c>
      <c r="AV302" s="14" t="s">
        <v>86</v>
      </c>
      <c r="AW302" s="14" t="s">
        <v>36</v>
      </c>
      <c r="AX302" s="14" t="s">
        <v>84</v>
      </c>
      <c r="AY302" s="246" t="s">
        <v>123</v>
      </c>
    </row>
    <row r="303" s="2" customFormat="1" ht="16.5" customHeight="1">
      <c r="A303" s="41"/>
      <c r="B303" s="42"/>
      <c r="C303" s="269" t="s">
        <v>461</v>
      </c>
      <c r="D303" s="269" t="s">
        <v>246</v>
      </c>
      <c r="E303" s="270" t="s">
        <v>462</v>
      </c>
      <c r="F303" s="271" t="s">
        <v>463</v>
      </c>
      <c r="G303" s="272" t="s">
        <v>296</v>
      </c>
      <c r="H303" s="273">
        <v>76.424000000000007</v>
      </c>
      <c r="I303" s="274"/>
      <c r="J303" s="275">
        <f>ROUND(I303*H303,2)</f>
        <v>0</v>
      </c>
      <c r="K303" s="271" t="s">
        <v>129</v>
      </c>
      <c r="L303" s="276"/>
      <c r="M303" s="277" t="s">
        <v>28</v>
      </c>
      <c r="N303" s="278" t="s">
        <v>47</v>
      </c>
      <c r="O303" s="87"/>
      <c r="P303" s="216">
        <f>O303*H303</f>
        <v>0</v>
      </c>
      <c r="Q303" s="216">
        <v>0.017000000000000001</v>
      </c>
      <c r="R303" s="216">
        <f>Q303*H303</f>
        <v>1.2992080000000001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178</v>
      </c>
      <c r="AT303" s="218" t="s">
        <v>246</v>
      </c>
      <c r="AU303" s="218" t="s">
        <v>86</v>
      </c>
      <c r="AY303" s="20" t="s">
        <v>123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20" t="s">
        <v>84</v>
      </c>
      <c r="BK303" s="219">
        <f>ROUND(I303*H303,2)</f>
        <v>0</v>
      </c>
      <c r="BL303" s="20" t="s">
        <v>130</v>
      </c>
      <c r="BM303" s="218" t="s">
        <v>464</v>
      </c>
    </row>
    <row r="304" s="14" customFormat="1">
      <c r="A304" s="14"/>
      <c r="B304" s="236"/>
      <c r="C304" s="237"/>
      <c r="D304" s="227" t="s">
        <v>134</v>
      </c>
      <c r="E304" s="237"/>
      <c r="F304" s="239" t="s">
        <v>465</v>
      </c>
      <c r="G304" s="237"/>
      <c r="H304" s="240">
        <v>76.424000000000007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134</v>
      </c>
      <c r="AU304" s="246" t="s">
        <v>86</v>
      </c>
      <c r="AV304" s="14" t="s">
        <v>86</v>
      </c>
      <c r="AW304" s="14" t="s">
        <v>4</v>
      </c>
      <c r="AX304" s="14" t="s">
        <v>84</v>
      </c>
      <c r="AY304" s="246" t="s">
        <v>123</v>
      </c>
    </row>
    <row r="305" s="2" customFormat="1" ht="16.5" customHeight="1">
      <c r="A305" s="41"/>
      <c r="B305" s="42"/>
      <c r="C305" s="207" t="s">
        <v>466</v>
      </c>
      <c r="D305" s="207" t="s">
        <v>125</v>
      </c>
      <c r="E305" s="208" t="s">
        <v>467</v>
      </c>
      <c r="F305" s="209" t="s">
        <v>468</v>
      </c>
      <c r="G305" s="210" t="s">
        <v>296</v>
      </c>
      <c r="H305" s="211">
        <v>303</v>
      </c>
      <c r="I305" s="212"/>
      <c r="J305" s="213">
        <f>ROUND(I305*H305,2)</f>
        <v>0</v>
      </c>
      <c r="K305" s="209" t="s">
        <v>28</v>
      </c>
      <c r="L305" s="47"/>
      <c r="M305" s="214" t="s">
        <v>28</v>
      </c>
      <c r="N305" s="215" t="s">
        <v>47</v>
      </c>
      <c r="O305" s="87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130</v>
      </c>
      <c r="AT305" s="218" t="s">
        <v>125</v>
      </c>
      <c r="AU305" s="218" t="s">
        <v>86</v>
      </c>
      <c r="AY305" s="20" t="s">
        <v>123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84</v>
      </c>
      <c r="BK305" s="219">
        <f>ROUND(I305*H305,2)</f>
        <v>0</v>
      </c>
      <c r="BL305" s="20" t="s">
        <v>130</v>
      </c>
      <c r="BM305" s="218" t="s">
        <v>469</v>
      </c>
    </row>
    <row r="306" s="13" customFormat="1">
      <c r="A306" s="13"/>
      <c r="B306" s="225"/>
      <c r="C306" s="226"/>
      <c r="D306" s="227" t="s">
        <v>134</v>
      </c>
      <c r="E306" s="228" t="s">
        <v>28</v>
      </c>
      <c r="F306" s="229" t="s">
        <v>135</v>
      </c>
      <c r="G306" s="226"/>
      <c r="H306" s="228" t="s">
        <v>28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134</v>
      </c>
      <c r="AU306" s="235" t="s">
        <v>86</v>
      </c>
      <c r="AV306" s="13" t="s">
        <v>84</v>
      </c>
      <c r="AW306" s="13" t="s">
        <v>36</v>
      </c>
      <c r="AX306" s="13" t="s">
        <v>76</v>
      </c>
      <c r="AY306" s="235" t="s">
        <v>123</v>
      </c>
    </row>
    <row r="307" s="13" customFormat="1">
      <c r="A307" s="13"/>
      <c r="B307" s="225"/>
      <c r="C307" s="226"/>
      <c r="D307" s="227" t="s">
        <v>134</v>
      </c>
      <c r="E307" s="228" t="s">
        <v>28</v>
      </c>
      <c r="F307" s="229" t="s">
        <v>470</v>
      </c>
      <c r="G307" s="226"/>
      <c r="H307" s="228" t="s">
        <v>28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134</v>
      </c>
      <c r="AU307" s="235" t="s">
        <v>86</v>
      </c>
      <c r="AV307" s="13" t="s">
        <v>84</v>
      </c>
      <c r="AW307" s="13" t="s">
        <v>36</v>
      </c>
      <c r="AX307" s="13" t="s">
        <v>76</v>
      </c>
      <c r="AY307" s="235" t="s">
        <v>123</v>
      </c>
    </row>
    <row r="308" s="14" customFormat="1">
      <c r="A308" s="14"/>
      <c r="B308" s="236"/>
      <c r="C308" s="237"/>
      <c r="D308" s="227" t="s">
        <v>134</v>
      </c>
      <c r="E308" s="238" t="s">
        <v>28</v>
      </c>
      <c r="F308" s="239" t="s">
        <v>471</v>
      </c>
      <c r="G308" s="237"/>
      <c r="H308" s="240">
        <v>303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134</v>
      </c>
      <c r="AU308" s="246" t="s">
        <v>86</v>
      </c>
      <c r="AV308" s="14" t="s">
        <v>86</v>
      </c>
      <c r="AW308" s="14" t="s">
        <v>36</v>
      </c>
      <c r="AX308" s="14" t="s">
        <v>84</v>
      </c>
      <c r="AY308" s="246" t="s">
        <v>123</v>
      </c>
    </row>
    <row r="309" s="2" customFormat="1" ht="16.5" customHeight="1">
      <c r="A309" s="41"/>
      <c r="B309" s="42"/>
      <c r="C309" s="207" t="s">
        <v>472</v>
      </c>
      <c r="D309" s="207" t="s">
        <v>125</v>
      </c>
      <c r="E309" s="208" t="s">
        <v>473</v>
      </c>
      <c r="F309" s="209" t="s">
        <v>474</v>
      </c>
      <c r="G309" s="210" t="s">
        <v>296</v>
      </c>
      <c r="H309" s="211">
        <v>35</v>
      </c>
      <c r="I309" s="212"/>
      <c r="J309" s="213">
        <f>ROUND(I309*H309,2)</f>
        <v>0</v>
      </c>
      <c r="K309" s="209" t="s">
        <v>28</v>
      </c>
      <c r="L309" s="47"/>
      <c r="M309" s="214" t="s">
        <v>28</v>
      </c>
      <c r="N309" s="215" t="s">
        <v>47</v>
      </c>
      <c r="O309" s="87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130</v>
      </c>
      <c r="AT309" s="218" t="s">
        <v>125</v>
      </c>
      <c r="AU309" s="218" t="s">
        <v>86</v>
      </c>
      <c r="AY309" s="20" t="s">
        <v>123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84</v>
      </c>
      <c r="BK309" s="219">
        <f>ROUND(I309*H309,2)</f>
        <v>0</v>
      </c>
      <c r="BL309" s="20" t="s">
        <v>130</v>
      </c>
      <c r="BM309" s="218" t="s">
        <v>475</v>
      </c>
    </row>
    <row r="310" s="13" customFormat="1">
      <c r="A310" s="13"/>
      <c r="B310" s="225"/>
      <c r="C310" s="226"/>
      <c r="D310" s="227" t="s">
        <v>134</v>
      </c>
      <c r="E310" s="228" t="s">
        <v>28</v>
      </c>
      <c r="F310" s="229" t="s">
        <v>135</v>
      </c>
      <c r="G310" s="226"/>
      <c r="H310" s="228" t="s">
        <v>28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134</v>
      </c>
      <c r="AU310" s="235" t="s">
        <v>86</v>
      </c>
      <c r="AV310" s="13" t="s">
        <v>84</v>
      </c>
      <c r="AW310" s="13" t="s">
        <v>36</v>
      </c>
      <c r="AX310" s="13" t="s">
        <v>76</v>
      </c>
      <c r="AY310" s="235" t="s">
        <v>123</v>
      </c>
    </row>
    <row r="311" s="13" customFormat="1">
      <c r="A311" s="13"/>
      <c r="B311" s="225"/>
      <c r="C311" s="226"/>
      <c r="D311" s="227" t="s">
        <v>134</v>
      </c>
      <c r="E311" s="228" t="s">
        <v>28</v>
      </c>
      <c r="F311" s="229" t="s">
        <v>470</v>
      </c>
      <c r="G311" s="226"/>
      <c r="H311" s="228" t="s">
        <v>28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134</v>
      </c>
      <c r="AU311" s="235" t="s">
        <v>86</v>
      </c>
      <c r="AV311" s="13" t="s">
        <v>84</v>
      </c>
      <c r="AW311" s="13" t="s">
        <v>36</v>
      </c>
      <c r="AX311" s="13" t="s">
        <v>76</v>
      </c>
      <c r="AY311" s="235" t="s">
        <v>123</v>
      </c>
    </row>
    <row r="312" s="14" customFormat="1">
      <c r="A312" s="14"/>
      <c r="B312" s="236"/>
      <c r="C312" s="237"/>
      <c r="D312" s="227" t="s">
        <v>134</v>
      </c>
      <c r="E312" s="238" t="s">
        <v>28</v>
      </c>
      <c r="F312" s="239" t="s">
        <v>351</v>
      </c>
      <c r="G312" s="237"/>
      <c r="H312" s="240">
        <v>35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134</v>
      </c>
      <c r="AU312" s="246" t="s">
        <v>86</v>
      </c>
      <c r="AV312" s="14" t="s">
        <v>86</v>
      </c>
      <c r="AW312" s="14" t="s">
        <v>36</v>
      </c>
      <c r="AX312" s="14" t="s">
        <v>84</v>
      </c>
      <c r="AY312" s="246" t="s">
        <v>123</v>
      </c>
    </row>
    <row r="313" s="2" customFormat="1" ht="16.5" customHeight="1">
      <c r="A313" s="41"/>
      <c r="B313" s="42"/>
      <c r="C313" s="207" t="s">
        <v>476</v>
      </c>
      <c r="D313" s="207" t="s">
        <v>125</v>
      </c>
      <c r="E313" s="208" t="s">
        <v>477</v>
      </c>
      <c r="F313" s="209" t="s">
        <v>478</v>
      </c>
      <c r="G313" s="210" t="s">
        <v>296</v>
      </c>
      <c r="H313" s="211">
        <v>1</v>
      </c>
      <c r="I313" s="212"/>
      <c r="J313" s="213">
        <f>ROUND(I313*H313,2)</f>
        <v>0</v>
      </c>
      <c r="K313" s="209" t="s">
        <v>28</v>
      </c>
      <c r="L313" s="47"/>
      <c r="M313" s="214" t="s">
        <v>28</v>
      </c>
      <c r="N313" s="215" t="s">
        <v>47</v>
      </c>
      <c r="O313" s="87"/>
      <c r="P313" s="216">
        <f>O313*H313</f>
        <v>0</v>
      </c>
      <c r="Q313" s="216">
        <v>0.12</v>
      </c>
      <c r="R313" s="216">
        <f>Q313*H313</f>
        <v>0.12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130</v>
      </c>
      <c r="AT313" s="218" t="s">
        <v>125</v>
      </c>
      <c r="AU313" s="218" t="s">
        <v>86</v>
      </c>
      <c r="AY313" s="20" t="s">
        <v>123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84</v>
      </c>
      <c r="BK313" s="219">
        <f>ROUND(I313*H313,2)</f>
        <v>0</v>
      </c>
      <c r="BL313" s="20" t="s">
        <v>130</v>
      </c>
      <c r="BM313" s="218" t="s">
        <v>479</v>
      </c>
    </row>
    <row r="314" s="13" customFormat="1">
      <c r="A314" s="13"/>
      <c r="B314" s="225"/>
      <c r="C314" s="226"/>
      <c r="D314" s="227" t="s">
        <v>134</v>
      </c>
      <c r="E314" s="228" t="s">
        <v>28</v>
      </c>
      <c r="F314" s="229" t="s">
        <v>135</v>
      </c>
      <c r="G314" s="226"/>
      <c r="H314" s="228" t="s">
        <v>28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134</v>
      </c>
      <c r="AU314" s="235" t="s">
        <v>86</v>
      </c>
      <c r="AV314" s="13" t="s">
        <v>84</v>
      </c>
      <c r="AW314" s="13" t="s">
        <v>36</v>
      </c>
      <c r="AX314" s="13" t="s">
        <v>76</v>
      </c>
      <c r="AY314" s="235" t="s">
        <v>123</v>
      </c>
    </row>
    <row r="315" s="14" customFormat="1">
      <c r="A315" s="14"/>
      <c r="B315" s="236"/>
      <c r="C315" s="237"/>
      <c r="D315" s="227" t="s">
        <v>134</v>
      </c>
      <c r="E315" s="238" t="s">
        <v>28</v>
      </c>
      <c r="F315" s="239" t="s">
        <v>480</v>
      </c>
      <c r="G315" s="237"/>
      <c r="H315" s="240">
        <v>1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134</v>
      </c>
      <c r="AU315" s="246" t="s">
        <v>86</v>
      </c>
      <c r="AV315" s="14" t="s">
        <v>86</v>
      </c>
      <c r="AW315" s="14" t="s">
        <v>36</v>
      </c>
      <c r="AX315" s="14" t="s">
        <v>84</v>
      </c>
      <c r="AY315" s="246" t="s">
        <v>123</v>
      </c>
    </row>
    <row r="316" s="2" customFormat="1" ht="16.5" customHeight="1">
      <c r="A316" s="41"/>
      <c r="B316" s="42"/>
      <c r="C316" s="207" t="s">
        <v>481</v>
      </c>
      <c r="D316" s="207" t="s">
        <v>125</v>
      </c>
      <c r="E316" s="208" t="s">
        <v>482</v>
      </c>
      <c r="F316" s="209" t="s">
        <v>483</v>
      </c>
      <c r="G316" s="210" t="s">
        <v>296</v>
      </c>
      <c r="H316" s="211">
        <v>1</v>
      </c>
      <c r="I316" s="212"/>
      <c r="J316" s="213">
        <f>ROUND(I316*H316,2)</f>
        <v>0</v>
      </c>
      <c r="K316" s="209" t="s">
        <v>28</v>
      </c>
      <c r="L316" s="47"/>
      <c r="M316" s="214" t="s">
        <v>28</v>
      </c>
      <c r="N316" s="215" t="s">
        <v>47</v>
      </c>
      <c r="O316" s="87"/>
      <c r="P316" s="216">
        <f>O316*H316</f>
        <v>0</v>
      </c>
      <c r="Q316" s="216">
        <v>0.12</v>
      </c>
      <c r="R316" s="216">
        <f>Q316*H316</f>
        <v>0.12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130</v>
      </c>
      <c r="AT316" s="218" t="s">
        <v>125</v>
      </c>
      <c r="AU316" s="218" t="s">
        <v>86</v>
      </c>
      <c r="AY316" s="20" t="s">
        <v>123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84</v>
      </c>
      <c r="BK316" s="219">
        <f>ROUND(I316*H316,2)</f>
        <v>0</v>
      </c>
      <c r="BL316" s="20" t="s">
        <v>130</v>
      </c>
      <c r="BM316" s="218" t="s">
        <v>484</v>
      </c>
    </row>
    <row r="317" s="13" customFormat="1">
      <c r="A317" s="13"/>
      <c r="B317" s="225"/>
      <c r="C317" s="226"/>
      <c r="D317" s="227" t="s">
        <v>134</v>
      </c>
      <c r="E317" s="228" t="s">
        <v>28</v>
      </c>
      <c r="F317" s="229" t="s">
        <v>135</v>
      </c>
      <c r="G317" s="226"/>
      <c r="H317" s="228" t="s">
        <v>28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134</v>
      </c>
      <c r="AU317" s="235" t="s">
        <v>86</v>
      </c>
      <c r="AV317" s="13" t="s">
        <v>84</v>
      </c>
      <c r="AW317" s="13" t="s">
        <v>36</v>
      </c>
      <c r="AX317" s="13" t="s">
        <v>76</v>
      </c>
      <c r="AY317" s="235" t="s">
        <v>123</v>
      </c>
    </row>
    <row r="318" s="14" customFormat="1">
      <c r="A318" s="14"/>
      <c r="B318" s="236"/>
      <c r="C318" s="237"/>
      <c r="D318" s="227" t="s">
        <v>134</v>
      </c>
      <c r="E318" s="238" t="s">
        <v>28</v>
      </c>
      <c r="F318" s="239" t="s">
        <v>485</v>
      </c>
      <c r="G318" s="237"/>
      <c r="H318" s="240">
        <v>1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134</v>
      </c>
      <c r="AU318" s="246" t="s">
        <v>86</v>
      </c>
      <c r="AV318" s="14" t="s">
        <v>86</v>
      </c>
      <c r="AW318" s="14" t="s">
        <v>36</v>
      </c>
      <c r="AX318" s="14" t="s">
        <v>84</v>
      </c>
      <c r="AY318" s="246" t="s">
        <v>123</v>
      </c>
    </row>
    <row r="319" s="12" customFormat="1" ht="22.8" customHeight="1">
      <c r="A319" s="12"/>
      <c r="B319" s="191"/>
      <c r="C319" s="192"/>
      <c r="D319" s="193" t="s">
        <v>75</v>
      </c>
      <c r="E319" s="205" t="s">
        <v>157</v>
      </c>
      <c r="F319" s="205" t="s">
        <v>486</v>
      </c>
      <c r="G319" s="192"/>
      <c r="H319" s="192"/>
      <c r="I319" s="195"/>
      <c r="J319" s="206">
        <f>BK319</f>
        <v>0</v>
      </c>
      <c r="K319" s="192"/>
      <c r="L319" s="197"/>
      <c r="M319" s="198"/>
      <c r="N319" s="199"/>
      <c r="O319" s="199"/>
      <c r="P319" s="200">
        <f>SUM(P320:P352)</f>
        <v>0</v>
      </c>
      <c r="Q319" s="199"/>
      <c r="R319" s="200">
        <f>SUM(R320:R352)</f>
        <v>0.22751099999999996</v>
      </c>
      <c r="S319" s="199"/>
      <c r="T319" s="201">
        <f>SUM(T320:T352)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2" t="s">
        <v>84</v>
      </c>
      <c r="AT319" s="203" t="s">
        <v>75</v>
      </c>
      <c r="AU319" s="203" t="s">
        <v>84</v>
      </c>
      <c r="AY319" s="202" t="s">
        <v>123</v>
      </c>
      <c r="BK319" s="204">
        <f>SUM(BK320:BK352)</f>
        <v>0</v>
      </c>
    </row>
    <row r="320" s="2" customFormat="1" ht="21.75" customHeight="1">
      <c r="A320" s="41"/>
      <c r="B320" s="42"/>
      <c r="C320" s="207" t="s">
        <v>487</v>
      </c>
      <c r="D320" s="207" t="s">
        <v>125</v>
      </c>
      <c r="E320" s="208" t="s">
        <v>488</v>
      </c>
      <c r="F320" s="209" t="s">
        <v>489</v>
      </c>
      <c r="G320" s="210" t="s">
        <v>128</v>
      </c>
      <c r="H320" s="211">
        <v>2.5499999999999998</v>
      </c>
      <c r="I320" s="212"/>
      <c r="J320" s="213">
        <f>ROUND(I320*H320,2)</f>
        <v>0</v>
      </c>
      <c r="K320" s="209" t="s">
        <v>129</v>
      </c>
      <c r="L320" s="47"/>
      <c r="M320" s="214" t="s">
        <v>28</v>
      </c>
      <c r="N320" s="215" t="s">
        <v>47</v>
      </c>
      <c r="O320" s="87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130</v>
      </c>
      <c r="AT320" s="218" t="s">
        <v>125</v>
      </c>
      <c r="AU320" s="218" t="s">
        <v>86</v>
      </c>
      <c r="AY320" s="20" t="s">
        <v>123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84</v>
      </c>
      <c r="BK320" s="219">
        <f>ROUND(I320*H320,2)</f>
        <v>0</v>
      </c>
      <c r="BL320" s="20" t="s">
        <v>130</v>
      </c>
      <c r="BM320" s="218" t="s">
        <v>490</v>
      </c>
    </row>
    <row r="321" s="2" customFormat="1">
      <c r="A321" s="41"/>
      <c r="B321" s="42"/>
      <c r="C321" s="43"/>
      <c r="D321" s="220" t="s">
        <v>132</v>
      </c>
      <c r="E321" s="43"/>
      <c r="F321" s="221" t="s">
        <v>491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132</v>
      </c>
      <c r="AU321" s="20" t="s">
        <v>86</v>
      </c>
    </row>
    <row r="322" s="13" customFormat="1">
      <c r="A322" s="13"/>
      <c r="B322" s="225"/>
      <c r="C322" s="226"/>
      <c r="D322" s="227" t="s">
        <v>134</v>
      </c>
      <c r="E322" s="228" t="s">
        <v>28</v>
      </c>
      <c r="F322" s="229" t="s">
        <v>135</v>
      </c>
      <c r="G322" s="226"/>
      <c r="H322" s="228" t="s">
        <v>28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134</v>
      </c>
      <c r="AU322" s="235" t="s">
        <v>86</v>
      </c>
      <c r="AV322" s="13" t="s">
        <v>84</v>
      </c>
      <c r="AW322" s="13" t="s">
        <v>36</v>
      </c>
      <c r="AX322" s="13" t="s">
        <v>76</v>
      </c>
      <c r="AY322" s="235" t="s">
        <v>123</v>
      </c>
    </row>
    <row r="323" s="13" customFormat="1">
      <c r="A323" s="13"/>
      <c r="B323" s="225"/>
      <c r="C323" s="226"/>
      <c r="D323" s="227" t="s">
        <v>134</v>
      </c>
      <c r="E323" s="228" t="s">
        <v>28</v>
      </c>
      <c r="F323" s="229" t="s">
        <v>492</v>
      </c>
      <c r="G323" s="226"/>
      <c r="H323" s="228" t="s">
        <v>28</v>
      </c>
      <c r="I323" s="230"/>
      <c r="J323" s="226"/>
      <c r="K323" s="226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134</v>
      </c>
      <c r="AU323" s="235" t="s">
        <v>86</v>
      </c>
      <c r="AV323" s="13" t="s">
        <v>84</v>
      </c>
      <c r="AW323" s="13" t="s">
        <v>36</v>
      </c>
      <c r="AX323" s="13" t="s">
        <v>76</v>
      </c>
      <c r="AY323" s="235" t="s">
        <v>123</v>
      </c>
    </row>
    <row r="324" s="14" customFormat="1">
      <c r="A324" s="14"/>
      <c r="B324" s="236"/>
      <c r="C324" s="237"/>
      <c r="D324" s="227" t="s">
        <v>134</v>
      </c>
      <c r="E324" s="238" t="s">
        <v>28</v>
      </c>
      <c r="F324" s="239" t="s">
        <v>137</v>
      </c>
      <c r="G324" s="237"/>
      <c r="H324" s="240">
        <v>2.5499999999999998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134</v>
      </c>
      <c r="AU324" s="246" t="s">
        <v>86</v>
      </c>
      <c r="AV324" s="14" t="s">
        <v>86</v>
      </c>
      <c r="AW324" s="14" t="s">
        <v>36</v>
      </c>
      <c r="AX324" s="14" t="s">
        <v>84</v>
      </c>
      <c r="AY324" s="246" t="s">
        <v>123</v>
      </c>
    </row>
    <row r="325" s="2" customFormat="1" ht="21.75" customHeight="1">
      <c r="A325" s="41"/>
      <c r="B325" s="42"/>
      <c r="C325" s="207" t="s">
        <v>493</v>
      </c>
      <c r="D325" s="207" t="s">
        <v>125</v>
      </c>
      <c r="E325" s="208" t="s">
        <v>494</v>
      </c>
      <c r="F325" s="209" t="s">
        <v>495</v>
      </c>
      <c r="G325" s="210" t="s">
        <v>128</v>
      </c>
      <c r="H325" s="211">
        <v>12.75</v>
      </c>
      <c r="I325" s="212"/>
      <c r="J325" s="213">
        <f>ROUND(I325*H325,2)</f>
        <v>0</v>
      </c>
      <c r="K325" s="209" t="s">
        <v>129</v>
      </c>
      <c r="L325" s="47"/>
      <c r="M325" s="214" t="s">
        <v>28</v>
      </c>
      <c r="N325" s="215" t="s">
        <v>47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130</v>
      </c>
      <c r="AT325" s="218" t="s">
        <v>125</v>
      </c>
      <c r="AU325" s="218" t="s">
        <v>86</v>
      </c>
      <c r="AY325" s="20" t="s">
        <v>123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84</v>
      </c>
      <c r="BK325" s="219">
        <f>ROUND(I325*H325,2)</f>
        <v>0</v>
      </c>
      <c r="BL325" s="20" t="s">
        <v>130</v>
      </c>
      <c r="BM325" s="218" t="s">
        <v>496</v>
      </c>
    </row>
    <row r="326" s="2" customFormat="1">
      <c r="A326" s="41"/>
      <c r="B326" s="42"/>
      <c r="C326" s="43"/>
      <c r="D326" s="220" t="s">
        <v>132</v>
      </c>
      <c r="E326" s="43"/>
      <c r="F326" s="221" t="s">
        <v>497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132</v>
      </c>
      <c r="AU326" s="20" t="s">
        <v>86</v>
      </c>
    </row>
    <row r="327" s="13" customFormat="1">
      <c r="A327" s="13"/>
      <c r="B327" s="225"/>
      <c r="C327" s="226"/>
      <c r="D327" s="227" t="s">
        <v>134</v>
      </c>
      <c r="E327" s="228" t="s">
        <v>28</v>
      </c>
      <c r="F327" s="229" t="s">
        <v>135</v>
      </c>
      <c r="G327" s="226"/>
      <c r="H327" s="228" t="s">
        <v>28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134</v>
      </c>
      <c r="AU327" s="235" t="s">
        <v>86</v>
      </c>
      <c r="AV327" s="13" t="s">
        <v>84</v>
      </c>
      <c r="AW327" s="13" t="s">
        <v>36</v>
      </c>
      <c r="AX327" s="13" t="s">
        <v>76</v>
      </c>
      <c r="AY327" s="235" t="s">
        <v>123</v>
      </c>
    </row>
    <row r="328" s="13" customFormat="1">
      <c r="A328" s="13"/>
      <c r="B328" s="225"/>
      <c r="C328" s="226"/>
      <c r="D328" s="227" t="s">
        <v>134</v>
      </c>
      <c r="E328" s="228" t="s">
        <v>28</v>
      </c>
      <c r="F328" s="229" t="s">
        <v>498</v>
      </c>
      <c r="G328" s="226"/>
      <c r="H328" s="228" t="s">
        <v>28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134</v>
      </c>
      <c r="AU328" s="235" t="s">
        <v>86</v>
      </c>
      <c r="AV328" s="13" t="s">
        <v>84</v>
      </c>
      <c r="AW328" s="13" t="s">
        <v>36</v>
      </c>
      <c r="AX328" s="13" t="s">
        <v>76</v>
      </c>
      <c r="AY328" s="235" t="s">
        <v>123</v>
      </c>
    </row>
    <row r="329" s="14" customFormat="1">
      <c r="A329" s="14"/>
      <c r="B329" s="236"/>
      <c r="C329" s="237"/>
      <c r="D329" s="227" t="s">
        <v>134</v>
      </c>
      <c r="E329" s="238" t="s">
        <v>28</v>
      </c>
      <c r="F329" s="239" t="s">
        <v>499</v>
      </c>
      <c r="G329" s="237"/>
      <c r="H329" s="240">
        <v>12.75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134</v>
      </c>
      <c r="AU329" s="246" t="s">
        <v>86</v>
      </c>
      <c r="AV329" s="14" t="s">
        <v>86</v>
      </c>
      <c r="AW329" s="14" t="s">
        <v>36</v>
      </c>
      <c r="AX329" s="14" t="s">
        <v>84</v>
      </c>
      <c r="AY329" s="246" t="s">
        <v>123</v>
      </c>
    </row>
    <row r="330" s="2" customFormat="1" ht="16.5" customHeight="1">
      <c r="A330" s="41"/>
      <c r="B330" s="42"/>
      <c r="C330" s="207" t="s">
        <v>500</v>
      </c>
      <c r="D330" s="207" t="s">
        <v>125</v>
      </c>
      <c r="E330" s="208" t="s">
        <v>501</v>
      </c>
      <c r="F330" s="209" t="s">
        <v>502</v>
      </c>
      <c r="G330" s="210" t="s">
        <v>128</v>
      </c>
      <c r="H330" s="211">
        <v>3</v>
      </c>
      <c r="I330" s="212"/>
      <c r="J330" s="213">
        <f>ROUND(I330*H330,2)</f>
        <v>0</v>
      </c>
      <c r="K330" s="209" t="s">
        <v>129</v>
      </c>
      <c r="L330" s="47"/>
      <c r="M330" s="214" t="s">
        <v>28</v>
      </c>
      <c r="N330" s="215" t="s">
        <v>47</v>
      </c>
      <c r="O330" s="87"/>
      <c r="P330" s="216">
        <f>O330*H330</f>
        <v>0</v>
      </c>
      <c r="Q330" s="216">
        <v>0</v>
      </c>
      <c r="R330" s="216">
        <f>Q330*H330</f>
        <v>0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130</v>
      </c>
      <c r="AT330" s="218" t="s">
        <v>125</v>
      </c>
      <c r="AU330" s="218" t="s">
        <v>86</v>
      </c>
      <c r="AY330" s="20" t="s">
        <v>123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20" t="s">
        <v>84</v>
      </c>
      <c r="BK330" s="219">
        <f>ROUND(I330*H330,2)</f>
        <v>0</v>
      </c>
      <c r="BL330" s="20" t="s">
        <v>130</v>
      </c>
      <c r="BM330" s="218" t="s">
        <v>503</v>
      </c>
    </row>
    <row r="331" s="2" customFormat="1">
      <c r="A331" s="41"/>
      <c r="B331" s="42"/>
      <c r="C331" s="43"/>
      <c r="D331" s="220" t="s">
        <v>132</v>
      </c>
      <c r="E331" s="43"/>
      <c r="F331" s="221" t="s">
        <v>504</v>
      </c>
      <c r="G331" s="43"/>
      <c r="H331" s="43"/>
      <c r="I331" s="222"/>
      <c r="J331" s="43"/>
      <c r="K331" s="43"/>
      <c r="L331" s="47"/>
      <c r="M331" s="223"/>
      <c r="N331" s="224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132</v>
      </c>
      <c r="AU331" s="20" t="s">
        <v>86</v>
      </c>
    </row>
    <row r="332" s="2" customFormat="1" ht="16.5" customHeight="1">
      <c r="A332" s="41"/>
      <c r="B332" s="42"/>
      <c r="C332" s="207" t="s">
        <v>505</v>
      </c>
      <c r="D332" s="207" t="s">
        <v>125</v>
      </c>
      <c r="E332" s="208" t="s">
        <v>506</v>
      </c>
      <c r="F332" s="209" t="s">
        <v>507</v>
      </c>
      <c r="G332" s="210" t="s">
        <v>128</v>
      </c>
      <c r="H332" s="211">
        <v>3</v>
      </c>
      <c r="I332" s="212"/>
      <c r="J332" s="213">
        <f>ROUND(I332*H332,2)</f>
        <v>0</v>
      </c>
      <c r="K332" s="209" t="s">
        <v>129</v>
      </c>
      <c r="L332" s="47"/>
      <c r="M332" s="214" t="s">
        <v>28</v>
      </c>
      <c r="N332" s="215" t="s">
        <v>47</v>
      </c>
      <c r="O332" s="87"/>
      <c r="P332" s="216">
        <f>O332*H332</f>
        <v>0</v>
      </c>
      <c r="Q332" s="216">
        <v>0</v>
      </c>
      <c r="R332" s="216">
        <f>Q332*H332</f>
        <v>0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130</v>
      </c>
      <c r="AT332" s="218" t="s">
        <v>125</v>
      </c>
      <c r="AU332" s="218" t="s">
        <v>86</v>
      </c>
      <c r="AY332" s="20" t="s">
        <v>123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84</v>
      </c>
      <c r="BK332" s="219">
        <f>ROUND(I332*H332,2)</f>
        <v>0</v>
      </c>
      <c r="BL332" s="20" t="s">
        <v>130</v>
      </c>
      <c r="BM332" s="218" t="s">
        <v>508</v>
      </c>
    </row>
    <row r="333" s="2" customFormat="1">
      <c r="A333" s="41"/>
      <c r="B333" s="42"/>
      <c r="C333" s="43"/>
      <c r="D333" s="220" t="s">
        <v>132</v>
      </c>
      <c r="E333" s="43"/>
      <c r="F333" s="221" t="s">
        <v>509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132</v>
      </c>
      <c r="AU333" s="20" t="s">
        <v>86</v>
      </c>
    </row>
    <row r="334" s="2" customFormat="1" ht="16.5" customHeight="1">
      <c r="A334" s="41"/>
      <c r="B334" s="42"/>
      <c r="C334" s="207" t="s">
        <v>510</v>
      </c>
      <c r="D334" s="207" t="s">
        <v>125</v>
      </c>
      <c r="E334" s="208" t="s">
        <v>511</v>
      </c>
      <c r="F334" s="209" t="s">
        <v>512</v>
      </c>
      <c r="G334" s="210" t="s">
        <v>128</v>
      </c>
      <c r="H334" s="211">
        <v>3</v>
      </c>
      <c r="I334" s="212"/>
      <c r="J334" s="213">
        <f>ROUND(I334*H334,2)</f>
        <v>0</v>
      </c>
      <c r="K334" s="209" t="s">
        <v>129</v>
      </c>
      <c r="L334" s="47"/>
      <c r="M334" s="214" t="s">
        <v>28</v>
      </c>
      <c r="N334" s="215" t="s">
        <v>47</v>
      </c>
      <c r="O334" s="87"/>
      <c r="P334" s="216">
        <f>O334*H334</f>
        <v>0</v>
      </c>
      <c r="Q334" s="216">
        <v>0</v>
      </c>
      <c r="R334" s="216">
        <f>Q334*H334</f>
        <v>0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130</v>
      </c>
      <c r="AT334" s="218" t="s">
        <v>125</v>
      </c>
      <c r="AU334" s="218" t="s">
        <v>86</v>
      </c>
      <c r="AY334" s="20" t="s">
        <v>123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84</v>
      </c>
      <c r="BK334" s="219">
        <f>ROUND(I334*H334,2)</f>
        <v>0</v>
      </c>
      <c r="BL334" s="20" t="s">
        <v>130</v>
      </c>
      <c r="BM334" s="218" t="s">
        <v>513</v>
      </c>
    </row>
    <row r="335" s="2" customFormat="1">
      <c r="A335" s="41"/>
      <c r="B335" s="42"/>
      <c r="C335" s="43"/>
      <c r="D335" s="220" t="s">
        <v>132</v>
      </c>
      <c r="E335" s="43"/>
      <c r="F335" s="221" t="s">
        <v>514</v>
      </c>
      <c r="G335" s="43"/>
      <c r="H335" s="43"/>
      <c r="I335" s="222"/>
      <c r="J335" s="43"/>
      <c r="K335" s="43"/>
      <c r="L335" s="47"/>
      <c r="M335" s="223"/>
      <c r="N335" s="22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132</v>
      </c>
      <c r="AU335" s="20" t="s">
        <v>86</v>
      </c>
    </row>
    <row r="336" s="13" customFormat="1">
      <c r="A336" s="13"/>
      <c r="B336" s="225"/>
      <c r="C336" s="226"/>
      <c r="D336" s="227" t="s">
        <v>134</v>
      </c>
      <c r="E336" s="228" t="s">
        <v>28</v>
      </c>
      <c r="F336" s="229" t="s">
        <v>135</v>
      </c>
      <c r="G336" s="226"/>
      <c r="H336" s="228" t="s">
        <v>28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134</v>
      </c>
      <c r="AU336" s="235" t="s">
        <v>86</v>
      </c>
      <c r="AV336" s="13" t="s">
        <v>84</v>
      </c>
      <c r="AW336" s="13" t="s">
        <v>36</v>
      </c>
      <c r="AX336" s="13" t="s">
        <v>76</v>
      </c>
      <c r="AY336" s="235" t="s">
        <v>123</v>
      </c>
    </row>
    <row r="337" s="13" customFormat="1">
      <c r="A337" s="13"/>
      <c r="B337" s="225"/>
      <c r="C337" s="226"/>
      <c r="D337" s="227" t="s">
        <v>134</v>
      </c>
      <c r="E337" s="228" t="s">
        <v>28</v>
      </c>
      <c r="F337" s="229" t="s">
        <v>515</v>
      </c>
      <c r="G337" s="226"/>
      <c r="H337" s="228" t="s">
        <v>28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134</v>
      </c>
      <c r="AU337" s="235" t="s">
        <v>86</v>
      </c>
      <c r="AV337" s="13" t="s">
        <v>84</v>
      </c>
      <c r="AW337" s="13" t="s">
        <v>36</v>
      </c>
      <c r="AX337" s="13" t="s">
        <v>76</v>
      </c>
      <c r="AY337" s="235" t="s">
        <v>123</v>
      </c>
    </row>
    <row r="338" s="14" customFormat="1">
      <c r="A338" s="14"/>
      <c r="B338" s="236"/>
      <c r="C338" s="237"/>
      <c r="D338" s="227" t="s">
        <v>134</v>
      </c>
      <c r="E338" s="238" t="s">
        <v>28</v>
      </c>
      <c r="F338" s="239" t="s">
        <v>516</v>
      </c>
      <c r="G338" s="237"/>
      <c r="H338" s="240">
        <v>3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134</v>
      </c>
      <c r="AU338" s="246" t="s">
        <v>86</v>
      </c>
      <c r="AV338" s="14" t="s">
        <v>86</v>
      </c>
      <c r="AW338" s="14" t="s">
        <v>36</v>
      </c>
      <c r="AX338" s="14" t="s">
        <v>84</v>
      </c>
      <c r="AY338" s="246" t="s">
        <v>123</v>
      </c>
    </row>
    <row r="339" s="2" customFormat="1" ht="24.15" customHeight="1">
      <c r="A339" s="41"/>
      <c r="B339" s="42"/>
      <c r="C339" s="207" t="s">
        <v>517</v>
      </c>
      <c r="D339" s="207" t="s">
        <v>125</v>
      </c>
      <c r="E339" s="208" t="s">
        <v>518</v>
      </c>
      <c r="F339" s="209" t="s">
        <v>519</v>
      </c>
      <c r="G339" s="210" t="s">
        <v>128</v>
      </c>
      <c r="H339" s="211">
        <v>3</v>
      </c>
      <c r="I339" s="212"/>
      <c r="J339" s="213">
        <f>ROUND(I339*H339,2)</f>
        <v>0</v>
      </c>
      <c r="K339" s="209" t="s">
        <v>129</v>
      </c>
      <c r="L339" s="47"/>
      <c r="M339" s="214" t="s">
        <v>28</v>
      </c>
      <c r="N339" s="215" t="s">
        <v>47</v>
      </c>
      <c r="O339" s="87"/>
      <c r="P339" s="216">
        <f>O339*H339</f>
        <v>0</v>
      </c>
      <c r="Q339" s="216">
        <v>0</v>
      </c>
      <c r="R339" s="216">
        <f>Q339*H339</f>
        <v>0</v>
      </c>
      <c r="S339" s="216">
        <v>0</v>
      </c>
      <c r="T339" s="21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8" t="s">
        <v>130</v>
      </c>
      <c r="AT339" s="218" t="s">
        <v>125</v>
      </c>
      <c r="AU339" s="218" t="s">
        <v>86</v>
      </c>
      <c r="AY339" s="20" t="s">
        <v>123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20" t="s">
        <v>84</v>
      </c>
      <c r="BK339" s="219">
        <f>ROUND(I339*H339,2)</f>
        <v>0</v>
      </c>
      <c r="BL339" s="20" t="s">
        <v>130</v>
      </c>
      <c r="BM339" s="218" t="s">
        <v>520</v>
      </c>
    </row>
    <row r="340" s="2" customFormat="1">
      <c r="A340" s="41"/>
      <c r="B340" s="42"/>
      <c r="C340" s="43"/>
      <c r="D340" s="220" t="s">
        <v>132</v>
      </c>
      <c r="E340" s="43"/>
      <c r="F340" s="221" t="s">
        <v>521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132</v>
      </c>
      <c r="AU340" s="20" t="s">
        <v>86</v>
      </c>
    </row>
    <row r="341" s="2" customFormat="1" ht="24.15" customHeight="1">
      <c r="A341" s="41"/>
      <c r="B341" s="42"/>
      <c r="C341" s="207" t="s">
        <v>522</v>
      </c>
      <c r="D341" s="207" t="s">
        <v>125</v>
      </c>
      <c r="E341" s="208" t="s">
        <v>523</v>
      </c>
      <c r="F341" s="209" t="s">
        <v>524</v>
      </c>
      <c r="G341" s="210" t="s">
        <v>128</v>
      </c>
      <c r="H341" s="211">
        <v>3</v>
      </c>
      <c r="I341" s="212"/>
      <c r="J341" s="213">
        <f>ROUND(I341*H341,2)</f>
        <v>0</v>
      </c>
      <c r="K341" s="209" t="s">
        <v>129</v>
      </c>
      <c r="L341" s="47"/>
      <c r="M341" s="214" t="s">
        <v>28</v>
      </c>
      <c r="N341" s="215" t="s">
        <v>47</v>
      </c>
      <c r="O341" s="87"/>
      <c r="P341" s="216">
        <f>O341*H341</f>
        <v>0</v>
      </c>
      <c r="Q341" s="216">
        <v>0</v>
      </c>
      <c r="R341" s="216">
        <f>Q341*H341</f>
        <v>0</v>
      </c>
      <c r="S341" s="216">
        <v>0</v>
      </c>
      <c r="T341" s="21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8" t="s">
        <v>130</v>
      </c>
      <c r="AT341" s="218" t="s">
        <v>125</v>
      </c>
      <c r="AU341" s="218" t="s">
        <v>86</v>
      </c>
      <c r="AY341" s="20" t="s">
        <v>123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20" t="s">
        <v>84</v>
      </c>
      <c r="BK341" s="219">
        <f>ROUND(I341*H341,2)</f>
        <v>0</v>
      </c>
      <c r="BL341" s="20" t="s">
        <v>130</v>
      </c>
      <c r="BM341" s="218" t="s">
        <v>525</v>
      </c>
    </row>
    <row r="342" s="2" customFormat="1">
      <c r="A342" s="41"/>
      <c r="B342" s="42"/>
      <c r="C342" s="43"/>
      <c r="D342" s="220" t="s">
        <v>132</v>
      </c>
      <c r="E342" s="43"/>
      <c r="F342" s="221" t="s">
        <v>526</v>
      </c>
      <c r="G342" s="43"/>
      <c r="H342" s="43"/>
      <c r="I342" s="222"/>
      <c r="J342" s="43"/>
      <c r="K342" s="43"/>
      <c r="L342" s="47"/>
      <c r="M342" s="223"/>
      <c r="N342" s="224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132</v>
      </c>
      <c r="AU342" s="20" t="s">
        <v>86</v>
      </c>
    </row>
    <row r="343" s="2" customFormat="1" ht="16.5" customHeight="1">
      <c r="A343" s="41"/>
      <c r="B343" s="42"/>
      <c r="C343" s="207" t="s">
        <v>527</v>
      </c>
      <c r="D343" s="207" t="s">
        <v>125</v>
      </c>
      <c r="E343" s="208" t="s">
        <v>528</v>
      </c>
      <c r="F343" s="209" t="s">
        <v>529</v>
      </c>
      <c r="G343" s="210" t="s">
        <v>128</v>
      </c>
      <c r="H343" s="211">
        <v>9.75</v>
      </c>
      <c r="I343" s="212"/>
      <c r="J343" s="213">
        <f>ROUND(I343*H343,2)</f>
        <v>0</v>
      </c>
      <c r="K343" s="209" t="s">
        <v>129</v>
      </c>
      <c r="L343" s="47"/>
      <c r="M343" s="214" t="s">
        <v>28</v>
      </c>
      <c r="N343" s="215" t="s">
        <v>47</v>
      </c>
      <c r="O343" s="87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8" t="s">
        <v>130</v>
      </c>
      <c r="AT343" s="218" t="s">
        <v>125</v>
      </c>
      <c r="AU343" s="218" t="s">
        <v>86</v>
      </c>
      <c r="AY343" s="20" t="s">
        <v>123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20" t="s">
        <v>84</v>
      </c>
      <c r="BK343" s="219">
        <f>ROUND(I343*H343,2)</f>
        <v>0</v>
      </c>
      <c r="BL343" s="20" t="s">
        <v>130</v>
      </c>
      <c r="BM343" s="218" t="s">
        <v>530</v>
      </c>
    </row>
    <row r="344" s="2" customFormat="1">
      <c r="A344" s="41"/>
      <c r="B344" s="42"/>
      <c r="C344" s="43"/>
      <c r="D344" s="220" t="s">
        <v>132</v>
      </c>
      <c r="E344" s="43"/>
      <c r="F344" s="221" t="s">
        <v>531</v>
      </c>
      <c r="G344" s="43"/>
      <c r="H344" s="43"/>
      <c r="I344" s="222"/>
      <c r="J344" s="43"/>
      <c r="K344" s="43"/>
      <c r="L344" s="47"/>
      <c r="M344" s="223"/>
      <c r="N344" s="22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132</v>
      </c>
      <c r="AU344" s="20" t="s">
        <v>86</v>
      </c>
    </row>
    <row r="345" s="13" customFormat="1">
      <c r="A345" s="13"/>
      <c r="B345" s="225"/>
      <c r="C345" s="226"/>
      <c r="D345" s="227" t="s">
        <v>134</v>
      </c>
      <c r="E345" s="228" t="s">
        <v>28</v>
      </c>
      <c r="F345" s="229" t="s">
        <v>135</v>
      </c>
      <c r="G345" s="226"/>
      <c r="H345" s="228" t="s">
        <v>28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134</v>
      </c>
      <c r="AU345" s="235" t="s">
        <v>86</v>
      </c>
      <c r="AV345" s="13" t="s">
        <v>84</v>
      </c>
      <c r="AW345" s="13" t="s">
        <v>36</v>
      </c>
      <c r="AX345" s="13" t="s">
        <v>76</v>
      </c>
      <c r="AY345" s="235" t="s">
        <v>123</v>
      </c>
    </row>
    <row r="346" s="13" customFormat="1">
      <c r="A346" s="13"/>
      <c r="B346" s="225"/>
      <c r="C346" s="226"/>
      <c r="D346" s="227" t="s">
        <v>134</v>
      </c>
      <c r="E346" s="228" t="s">
        <v>28</v>
      </c>
      <c r="F346" s="229" t="s">
        <v>532</v>
      </c>
      <c r="G346" s="226"/>
      <c r="H346" s="228" t="s">
        <v>28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134</v>
      </c>
      <c r="AU346" s="235" t="s">
        <v>86</v>
      </c>
      <c r="AV346" s="13" t="s">
        <v>84</v>
      </c>
      <c r="AW346" s="13" t="s">
        <v>36</v>
      </c>
      <c r="AX346" s="13" t="s">
        <v>76</v>
      </c>
      <c r="AY346" s="235" t="s">
        <v>123</v>
      </c>
    </row>
    <row r="347" s="14" customFormat="1">
      <c r="A347" s="14"/>
      <c r="B347" s="236"/>
      <c r="C347" s="237"/>
      <c r="D347" s="227" t="s">
        <v>134</v>
      </c>
      <c r="E347" s="238" t="s">
        <v>28</v>
      </c>
      <c r="F347" s="239" t="s">
        <v>533</v>
      </c>
      <c r="G347" s="237"/>
      <c r="H347" s="240">
        <v>9.75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134</v>
      </c>
      <c r="AU347" s="246" t="s">
        <v>86</v>
      </c>
      <c r="AV347" s="14" t="s">
        <v>86</v>
      </c>
      <c r="AW347" s="14" t="s">
        <v>36</v>
      </c>
      <c r="AX347" s="14" t="s">
        <v>84</v>
      </c>
      <c r="AY347" s="246" t="s">
        <v>123</v>
      </c>
    </row>
    <row r="348" s="2" customFormat="1" ht="37.8" customHeight="1">
      <c r="A348" s="41"/>
      <c r="B348" s="42"/>
      <c r="C348" s="207" t="s">
        <v>534</v>
      </c>
      <c r="D348" s="207" t="s">
        <v>125</v>
      </c>
      <c r="E348" s="208" t="s">
        <v>535</v>
      </c>
      <c r="F348" s="209" t="s">
        <v>536</v>
      </c>
      <c r="G348" s="210" t="s">
        <v>128</v>
      </c>
      <c r="H348" s="211">
        <v>2.5499999999999998</v>
      </c>
      <c r="I348" s="212"/>
      <c r="J348" s="213">
        <f>ROUND(I348*H348,2)</f>
        <v>0</v>
      </c>
      <c r="K348" s="209" t="s">
        <v>129</v>
      </c>
      <c r="L348" s="47"/>
      <c r="M348" s="214" t="s">
        <v>28</v>
      </c>
      <c r="N348" s="215" t="s">
        <v>47</v>
      </c>
      <c r="O348" s="87"/>
      <c r="P348" s="216">
        <f>O348*H348</f>
        <v>0</v>
      </c>
      <c r="Q348" s="216">
        <v>0.089219999999999994</v>
      </c>
      <c r="R348" s="216">
        <f>Q348*H348</f>
        <v>0.22751099999999996</v>
      </c>
      <c r="S348" s="216">
        <v>0</v>
      </c>
      <c r="T348" s="21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8" t="s">
        <v>130</v>
      </c>
      <c r="AT348" s="218" t="s">
        <v>125</v>
      </c>
      <c r="AU348" s="218" t="s">
        <v>86</v>
      </c>
      <c r="AY348" s="20" t="s">
        <v>123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20" t="s">
        <v>84</v>
      </c>
      <c r="BK348" s="219">
        <f>ROUND(I348*H348,2)</f>
        <v>0</v>
      </c>
      <c r="BL348" s="20" t="s">
        <v>130</v>
      </c>
      <c r="BM348" s="218" t="s">
        <v>537</v>
      </c>
    </row>
    <row r="349" s="2" customFormat="1">
      <c r="A349" s="41"/>
      <c r="B349" s="42"/>
      <c r="C349" s="43"/>
      <c r="D349" s="220" t="s">
        <v>132</v>
      </c>
      <c r="E349" s="43"/>
      <c r="F349" s="221" t="s">
        <v>538</v>
      </c>
      <c r="G349" s="43"/>
      <c r="H349" s="43"/>
      <c r="I349" s="222"/>
      <c r="J349" s="43"/>
      <c r="K349" s="43"/>
      <c r="L349" s="47"/>
      <c r="M349" s="223"/>
      <c r="N349" s="22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132</v>
      </c>
      <c r="AU349" s="20" t="s">
        <v>86</v>
      </c>
    </row>
    <row r="350" s="13" customFormat="1">
      <c r="A350" s="13"/>
      <c r="B350" s="225"/>
      <c r="C350" s="226"/>
      <c r="D350" s="227" t="s">
        <v>134</v>
      </c>
      <c r="E350" s="228" t="s">
        <v>28</v>
      </c>
      <c r="F350" s="229" t="s">
        <v>135</v>
      </c>
      <c r="G350" s="226"/>
      <c r="H350" s="228" t="s">
        <v>28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134</v>
      </c>
      <c r="AU350" s="235" t="s">
        <v>86</v>
      </c>
      <c r="AV350" s="13" t="s">
        <v>84</v>
      </c>
      <c r="AW350" s="13" t="s">
        <v>36</v>
      </c>
      <c r="AX350" s="13" t="s">
        <v>76</v>
      </c>
      <c r="AY350" s="235" t="s">
        <v>123</v>
      </c>
    </row>
    <row r="351" s="13" customFormat="1">
      <c r="A351" s="13"/>
      <c r="B351" s="225"/>
      <c r="C351" s="226"/>
      <c r="D351" s="227" t="s">
        <v>134</v>
      </c>
      <c r="E351" s="228" t="s">
        <v>28</v>
      </c>
      <c r="F351" s="229" t="s">
        <v>539</v>
      </c>
      <c r="G351" s="226"/>
      <c r="H351" s="228" t="s">
        <v>28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134</v>
      </c>
      <c r="AU351" s="235" t="s">
        <v>86</v>
      </c>
      <c r="AV351" s="13" t="s">
        <v>84</v>
      </c>
      <c r="AW351" s="13" t="s">
        <v>36</v>
      </c>
      <c r="AX351" s="13" t="s">
        <v>76</v>
      </c>
      <c r="AY351" s="235" t="s">
        <v>123</v>
      </c>
    </row>
    <row r="352" s="14" customFormat="1">
      <c r="A352" s="14"/>
      <c r="B352" s="236"/>
      <c r="C352" s="237"/>
      <c r="D352" s="227" t="s">
        <v>134</v>
      </c>
      <c r="E352" s="238" t="s">
        <v>28</v>
      </c>
      <c r="F352" s="239" t="s">
        <v>137</v>
      </c>
      <c r="G352" s="237"/>
      <c r="H352" s="240">
        <v>2.5499999999999998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134</v>
      </c>
      <c r="AU352" s="246" t="s">
        <v>86</v>
      </c>
      <c r="AV352" s="14" t="s">
        <v>86</v>
      </c>
      <c r="AW352" s="14" t="s">
        <v>36</v>
      </c>
      <c r="AX352" s="14" t="s">
        <v>84</v>
      </c>
      <c r="AY352" s="246" t="s">
        <v>123</v>
      </c>
    </row>
    <row r="353" s="12" customFormat="1" ht="22.8" customHeight="1">
      <c r="A353" s="12"/>
      <c r="B353" s="191"/>
      <c r="C353" s="192"/>
      <c r="D353" s="193" t="s">
        <v>75</v>
      </c>
      <c r="E353" s="205" t="s">
        <v>163</v>
      </c>
      <c r="F353" s="205" t="s">
        <v>540</v>
      </c>
      <c r="G353" s="192"/>
      <c r="H353" s="192"/>
      <c r="I353" s="195"/>
      <c r="J353" s="206">
        <f>BK353</f>
        <v>0</v>
      </c>
      <c r="K353" s="192"/>
      <c r="L353" s="197"/>
      <c r="M353" s="198"/>
      <c r="N353" s="199"/>
      <c r="O353" s="199"/>
      <c r="P353" s="200">
        <f>SUM(P354:P357)</f>
        <v>0</v>
      </c>
      <c r="Q353" s="199"/>
      <c r="R353" s="200">
        <f>SUM(R354:R357)</f>
        <v>2.0057561099999996</v>
      </c>
      <c r="S353" s="199"/>
      <c r="T353" s="201">
        <f>SUM(T354:T357)</f>
        <v>2.026656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2" t="s">
        <v>84</v>
      </c>
      <c r="AT353" s="203" t="s">
        <v>75</v>
      </c>
      <c r="AU353" s="203" t="s">
        <v>84</v>
      </c>
      <c r="AY353" s="202" t="s">
        <v>123</v>
      </c>
      <c r="BK353" s="204">
        <f>SUM(BK354:BK357)</f>
        <v>0</v>
      </c>
    </row>
    <row r="354" s="2" customFormat="1" ht="24.15" customHeight="1">
      <c r="A354" s="41"/>
      <c r="B354" s="42"/>
      <c r="C354" s="207" t="s">
        <v>541</v>
      </c>
      <c r="D354" s="207" t="s">
        <v>125</v>
      </c>
      <c r="E354" s="208" t="s">
        <v>542</v>
      </c>
      <c r="F354" s="209" t="s">
        <v>543</v>
      </c>
      <c r="G354" s="210" t="s">
        <v>128</v>
      </c>
      <c r="H354" s="211">
        <v>63.332999999999998</v>
      </c>
      <c r="I354" s="212"/>
      <c r="J354" s="213">
        <f>ROUND(I354*H354,2)</f>
        <v>0</v>
      </c>
      <c r="K354" s="209" t="s">
        <v>129</v>
      </c>
      <c r="L354" s="47"/>
      <c r="M354" s="214" t="s">
        <v>28</v>
      </c>
      <c r="N354" s="215" t="s">
        <v>47</v>
      </c>
      <c r="O354" s="87"/>
      <c r="P354" s="216">
        <f>O354*H354</f>
        <v>0</v>
      </c>
      <c r="Q354" s="216">
        <v>0.031669999999999997</v>
      </c>
      <c r="R354" s="216">
        <f>Q354*H354</f>
        <v>2.0057561099999996</v>
      </c>
      <c r="S354" s="216">
        <v>0.032000000000000001</v>
      </c>
      <c r="T354" s="217">
        <f>S354*H354</f>
        <v>2.026656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130</v>
      </c>
      <c r="AT354" s="218" t="s">
        <v>125</v>
      </c>
      <c r="AU354" s="218" t="s">
        <v>86</v>
      </c>
      <c r="AY354" s="20" t="s">
        <v>123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20" t="s">
        <v>84</v>
      </c>
      <c r="BK354" s="219">
        <f>ROUND(I354*H354,2)</f>
        <v>0</v>
      </c>
      <c r="BL354" s="20" t="s">
        <v>130</v>
      </c>
      <c r="BM354" s="218" t="s">
        <v>544</v>
      </c>
    </row>
    <row r="355" s="2" customFormat="1">
      <c r="A355" s="41"/>
      <c r="B355" s="42"/>
      <c r="C355" s="43"/>
      <c r="D355" s="220" t="s">
        <v>132</v>
      </c>
      <c r="E355" s="43"/>
      <c r="F355" s="221" t="s">
        <v>545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132</v>
      </c>
      <c r="AU355" s="20" t="s">
        <v>86</v>
      </c>
    </row>
    <row r="356" s="13" customFormat="1">
      <c r="A356" s="13"/>
      <c r="B356" s="225"/>
      <c r="C356" s="226"/>
      <c r="D356" s="227" t="s">
        <v>134</v>
      </c>
      <c r="E356" s="228" t="s">
        <v>28</v>
      </c>
      <c r="F356" s="229" t="s">
        <v>135</v>
      </c>
      <c r="G356" s="226"/>
      <c r="H356" s="228" t="s">
        <v>28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134</v>
      </c>
      <c r="AU356" s="235" t="s">
        <v>86</v>
      </c>
      <c r="AV356" s="13" t="s">
        <v>84</v>
      </c>
      <c r="AW356" s="13" t="s">
        <v>36</v>
      </c>
      <c r="AX356" s="13" t="s">
        <v>76</v>
      </c>
      <c r="AY356" s="235" t="s">
        <v>123</v>
      </c>
    </row>
    <row r="357" s="14" customFormat="1">
      <c r="A357" s="14"/>
      <c r="B357" s="236"/>
      <c r="C357" s="237"/>
      <c r="D357" s="227" t="s">
        <v>134</v>
      </c>
      <c r="E357" s="238" t="s">
        <v>28</v>
      </c>
      <c r="F357" s="239" t="s">
        <v>546</v>
      </c>
      <c r="G357" s="237"/>
      <c r="H357" s="240">
        <v>63.332999999999998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134</v>
      </c>
      <c r="AU357" s="246" t="s">
        <v>86</v>
      </c>
      <c r="AV357" s="14" t="s">
        <v>86</v>
      </c>
      <c r="AW357" s="14" t="s">
        <v>36</v>
      </c>
      <c r="AX357" s="14" t="s">
        <v>84</v>
      </c>
      <c r="AY357" s="246" t="s">
        <v>123</v>
      </c>
    </row>
    <row r="358" s="12" customFormat="1" ht="22.8" customHeight="1">
      <c r="A358" s="12"/>
      <c r="B358" s="191"/>
      <c r="C358" s="192"/>
      <c r="D358" s="193" t="s">
        <v>75</v>
      </c>
      <c r="E358" s="205" t="s">
        <v>184</v>
      </c>
      <c r="F358" s="205" t="s">
        <v>547</v>
      </c>
      <c r="G358" s="192"/>
      <c r="H358" s="192"/>
      <c r="I358" s="195"/>
      <c r="J358" s="206">
        <f>BK358</f>
        <v>0</v>
      </c>
      <c r="K358" s="192"/>
      <c r="L358" s="197"/>
      <c r="M358" s="198"/>
      <c r="N358" s="199"/>
      <c r="O358" s="199"/>
      <c r="P358" s="200">
        <f>SUM(P359:P445)</f>
        <v>0</v>
      </c>
      <c r="Q358" s="199"/>
      <c r="R358" s="200">
        <f>SUM(R359:R445)</f>
        <v>0.55077180000000003</v>
      </c>
      <c r="S358" s="199"/>
      <c r="T358" s="201">
        <f>SUM(T359:T445)</f>
        <v>67.034314999999992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2" t="s">
        <v>84</v>
      </c>
      <c r="AT358" s="203" t="s">
        <v>75</v>
      </c>
      <c r="AU358" s="203" t="s">
        <v>84</v>
      </c>
      <c r="AY358" s="202" t="s">
        <v>123</v>
      </c>
      <c r="BK358" s="204">
        <f>SUM(BK359:BK445)</f>
        <v>0</v>
      </c>
    </row>
    <row r="359" s="2" customFormat="1" ht="24.15" customHeight="1">
      <c r="A359" s="41"/>
      <c r="B359" s="42"/>
      <c r="C359" s="207" t="s">
        <v>548</v>
      </c>
      <c r="D359" s="207" t="s">
        <v>125</v>
      </c>
      <c r="E359" s="208" t="s">
        <v>549</v>
      </c>
      <c r="F359" s="209" t="s">
        <v>550</v>
      </c>
      <c r="G359" s="210" t="s">
        <v>166</v>
      </c>
      <c r="H359" s="211">
        <v>2</v>
      </c>
      <c r="I359" s="212"/>
      <c r="J359" s="213">
        <f>ROUND(I359*H359,2)</f>
        <v>0</v>
      </c>
      <c r="K359" s="209" t="s">
        <v>129</v>
      </c>
      <c r="L359" s="47"/>
      <c r="M359" s="214" t="s">
        <v>28</v>
      </c>
      <c r="N359" s="215" t="s">
        <v>47</v>
      </c>
      <c r="O359" s="87"/>
      <c r="P359" s="216">
        <f>O359*H359</f>
        <v>0</v>
      </c>
      <c r="Q359" s="216">
        <v>0.14041999999999999</v>
      </c>
      <c r="R359" s="216">
        <f>Q359*H359</f>
        <v>0.28083999999999998</v>
      </c>
      <c r="S359" s="216">
        <v>0</v>
      </c>
      <c r="T359" s="21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130</v>
      </c>
      <c r="AT359" s="218" t="s">
        <v>125</v>
      </c>
      <c r="AU359" s="218" t="s">
        <v>86</v>
      </c>
      <c r="AY359" s="20" t="s">
        <v>123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20" t="s">
        <v>84</v>
      </c>
      <c r="BK359" s="219">
        <f>ROUND(I359*H359,2)</f>
        <v>0</v>
      </c>
      <c r="BL359" s="20" t="s">
        <v>130</v>
      </c>
      <c r="BM359" s="218" t="s">
        <v>551</v>
      </c>
    </row>
    <row r="360" s="2" customFormat="1">
      <c r="A360" s="41"/>
      <c r="B360" s="42"/>
      <c r="C360" s="43"/>
      <c r="D360" s="220" t="s">
        <v>132</v>
      </c>
      <c r="E360" s="43"/>
      <c r="F360" s="221" t="s">
        <v>552</v>
      </c>
      <c r="G360" s="43"/>
      <c r="H360" s="43"/>
      <c r="I360" s="222"/>
      <c r="J360" s="43"/>
      <c r="K360" s="43"/>
      <c r="L360" s="47"/>
      <c r="M360" s="223"/>
      <c r="N360" s="22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132</v>
      </c>
      <c r="AU360" s="20" t="s">
        <v>86</v>
      </c>
    </row>
    <row r="361" s="13" customFormat="1">
      <c r="A361" s="13"/>
      <c r="B361" s="225"/>
      <c r="C361" s="226"/>
      <c r="D361" s="227" t="s">
        <v>134</v>
      </c>
      <c r="E361" s="228" t="s">
        <v>28</v>
      </c>
      <c r="F361" s="229" t="s">
        <v>135</v>
      </c>
      <c r="G361" s="226"/>
      <c r="H361" s="228" t="s">
        <v>28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134</v>
      </c>
      <c r="AU361" s="235" t="s">
        <v>86</v>
      </c>
      <c r="AV361" s="13" t="s">
        <v>84</v>
      </c>
      <c r="AW361" s="13" t="s">
        <v>36</v>
      </c>
      <c r="AX361" s="13" t="s">
        <v>76</v>
      </c>
      <c r="AY361" s="235" t="s">
        <v>123</v>
      </c>
    </row>
    <row r="362" s="13" customFormat="1">
      <c r="A362" s="13"/>
      <c r="B362" s="225"/>
      <c r="C362" s="226"/>
      <c r="D362" s="227" t="s">
        <v>134</v>
      </c>
      <c r="E362" s="228" t="s">
        <v>28</v>
      </c>
      <c r="F362" s="229" t="s">
        <v>553</v>
      </c>
      <c r="G362" s="226"/>
      <c r="H362" s="228" t="s">
        <v>28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134</v>
      </c>
      <c r="AU362" s="235" t="s">
        <v>86</v>
      </c>
      <c r="AV362" s="13" t="s">
        <v>84</v>
      </c>
      <c r="AW362" s="13" t="s">
        <v>36</v>
      </c>
      <c r="AX362" s="13" t="s">
        <v>76</v>
      </c>
      <c r="AY362" s="235" t="s">
        <v>123</v>
      </c>
    </row>
    <row r="363" s="14" customFormat="1">
      <c r="A363" s="14"/>
      <c r="B363" s="236"/>
      <c r="C363" s="237"/>
      <c r="D363" s="227" t="s">
        <v>134</v>
      </c>
      <c r="E363" s="238" t="s">
        <v>28</v>
      </c>
      <c r="F363" s="239" t="s">
        <v>169</v>
      </c>
      <c r="G363" s="237"/>
      <c r="H363" s="240">
        <v>2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134</v>
      </c>
      <c r="AU363" s="246" t="s">
        <v>86</v>
      </c>
      <c r="AV363" s="14" t="s">
        <v>86</v>
      </c>
      <c r="AW363" s="14" t="s">
        <v>36</v>
      </c>
      <c r="AX363" s="14" t="s">
        <v>84</v>
      </c>
      <c r="AY363" s="246" t="s">
        <v>123</v>
      </c>
    </row>
    <row r="364" s="2" customFormat="1" ht="16.5" customHeight="1">
      <c r="A364" s="41"/>
      <c r="B364" s="42"/>
      <c r="C364" s="269" t="s">
        <v>554</v>
      </c>
      <c r="D364" s="269" t="s">
        <v>246</v>
      </c>
      <c r="E364" s="270" t="s">
        <v>555</v>
      </c>
      <c r="F364" s="271" t="s">
        <v>556</v>
      </c>
      <c r="G364" s="272" t="s">
        <v>166</v>
      </c>
      <c r="H364" s="273">
        <v>2.04</v>
      </c>
      <c r="I364" s="274"/>
      <c r="J364" s="275">
        <f>ROUND(I364*H364,2)</f>
        <v>0</v>
      </c>
      <c r="K364" s="271" t="s">
        <v>129</v>
      </c>
      <c r="L364" s="276"/>
      <c r="M364" s="277" t="s">
        <v>28</v>
      </c>
      <c r="N364" s="278" t="s">
        <v>47</v>
      </c>
      <c r="O364" s="87"/>
      <c r="P364" s="216">
        <f>O364*H364</f>
        <v>0</v>
      </c>
      <c r="Q364" s="216">
        <v>0.056120000000000003</v>
      </c>
      <c r="R364" s="216">
        <f>Q364*H364</f>
        <v>0.11448480000000001</v>
      </c>
      <c r="S364" s="216">
        <v>0</v>
      </c>
      <c r="T364" s="21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178</v>
      </c>
      <c r="AT364" s="218" t="s">
        <v>246</v>
      </c>
      <c r="AU364" s="218" t="s">
        <v>86</v>
      </c>
      <c r="AY364" s="20" t="s">
        <v>123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20" t="s">
        <v>84</v>
      </c>
      <c r="BK364" s="219">
        <f>ROUND(I364*H364,2)</f>
        <v>0</v>
      </c>
      <c r="BL364" s="20" t="s">
        <v>130</v>
      </c>
      <c r="BM364" s="218" t="s">
        <v>557</v>
      </c>
    </row>
    <row r="365" s="14" customFormat="1">
      <c r="A365" s="14"/>
      <c r="B365" s="236"/>
      <c r="C365" s="237"/>
      <c r="D365" s="227" t="s">
        <v>134</v>
      </c>
      <c r="E365" s="237"/>
      <c r="F365" s="239" t="s">
        <v>558</v>
      </c>
      <c r="G365" s="237"/>
      <c r="H365" s="240">
        <v>2.04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134</v>
      </c>
      <c r="AU365" s="246" t="s">
        <v>86</v>
      </c>
      <c r="AV365" s="14" t="s">
        <v>86</v>
      </c>
      <c r="AW365" s="14" t="s">
        <v>4</v>
      </c>
      <c r="AX365" s="14" t="s">
        <v>84</v>
      </c>
      <c r="AY365" s="246" t="s">
        <v>123</v>
      </c>
    </row>
    <row r="366" s="2" customFormat="1" ht="24.15" customHeight="1">
      <c r="A366" s="41"/>
      <c r="B366" s="42"/>
      <c r="C366" s="207" t="s">
        <v>559</v>
      </c>
      <c r="D366" s="207" t="s">
        <v>125</v>
      </c>
      <c r="E366" s="208" t="s">
        <v>560</v>
      </c>
      <c r="F366" s="209" t="s">
        <v>561</v>
      </c>
      <c r="G366" s="210" t="s">
        <v>166</v>
      </c>
      <c r="H366" s="211">
        <v>20.5</v>
      </c>
      <c r="I366" s="212"/>
      <c r="J366" s="213">
        <f>ROUND(I366*H366,2)</f>
        <v>0</v>
      </c>
      <c r="K366" s="209" t="s">
        <v>129</v>
      </c>
      <c r="L366" s="47"/>
      <c r="M366" s="214" t="s">
        <v>28</v>
      </c>
      <c r="N366" s="215" t="s">
        <v>47</v>
      </c>
      <c r="O366" s="87"/>
      <c r="P366" s="216">
        <f>O366*H366</f>
        <v>0</v>
      </c>
      <c r="Q366" s="216">
        <v>0</v>
      </c>
      <c r="R366" s="216">
        <f>Q366*H366</f>
        <v>0</v>
      </c>
      <c r="S366" s="216">
        <v>0</v>
      </c>
      <c r="T366" s="21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8" t="s">
        <v>130</v>
      </c>
      <c r="AT366" s="218" t="s">
        <v>125</v>
      </c>
      <c r="AU366" s="218" t="s">
        <v>86</v>
      </c>
      <c r="AY366" s="20" t="s">
        <v>123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20" t="s">
        <v>84</v>
      </c>
      <c r="BK366" s="219">
        <f>ROUND(I366*H366,2)</f>
        <v>0</v>
      </c>
      <c r="BL366" s="20" t="s">
        <v>130</v>
      </c>
      <c r="BM366" s="218" t="s">
        <v>562</v>
      </c>
    </row>
    <row r="367" s="2" customFormat="1">
      <c r="A367" s="41"/>
      <c r="B367" s="42"/>
      <c r="C367" s="43"/>
      <c r="D367" s="220" t="s">
        <v>132</v>
      </c>
      <c r="E367" s="43"/>
      <c r="F367" s="221" t="s">
        <v>563</v>
      </c>
      <c r="G367" s="43"/>
      <c r="H367" s="43"/>
      <c r="I367" s="222"/>
      <c r="J367" s="43"/>
      <c r="K367" s="43"/>
      <c r="L367" s="47"/>
      <c r="M367" s="223"/>
      <c r="N367" s="22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132</v>
      </c>
      <c r="AU367" s="20" t="s">
        <v>86</v>
      </c>
    </row>
    <row r="368" s="2" customFormat="1" ht="21.75" customHeight="1">
      <c r="A368" s="41"/>
      <c r="B368" s="42"/>
      <c r="C368" s="207" t="s">
        <v>564</v>
      </c>
      <c r="D368" s="207" t="s">
        <v>125</v>
      </c>
      <c r="E368" s="208" t="s">
        <v>565</v>
      </c>
      <c r="F368" s="209" t="s">
        <v>566</v>
      </c>
      <c r="G368" s="210" t="s">
        <v>166</v>
      </c>
      <c r="H368" s="211">
        <v>7.5</v>
      </c>
      <c r="I368" s="212"/>
      <c r="J368" s="213">
        <f>ROUND(I368*H368,2)</f>
        <v>0</v>
      </c>
      <c r="K368" s="209" t="s">
        <v>129</v>
      </c>
      <c r="L368" s="47"/>
      <c r="M368" s="214" t="s">
        <v>28</v>
      </c>
      <c r="N368" s="215" t="s">
        <v>47</v>
      </c>
      <c r="O368" s="87"/>
      <c r="P368" s="216">
        <f>O368*H368</f>
        <v>0</v>
      </c>
      <c r="Q368" s="216">
        <v>0</v>
      </c>
      <c r="R368" s="216">
        <f>Q368*H368</f>
        <v>0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130</v>
      </c>
      <c r="AT368" s="218" t="s">
        <v>125</v>
      </c>
      <c r="AU368" s="218" t="s">
        <v>86</v>
      </c>
      <c r="AY368" s="20" t="s">
        <v>123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84</v>
      </c>
      <c r="BK368" s="219">
        <f>ROUND(I368*H368,2)</f>
        <v>0</v>
      </c>
      <c r="BL368" s="20" t="s">
        <v>130</v>
      </c>
      <c r="BM368" s="218" t="s">
        <v>567</v>
      </c>
    </row>
    <row r="369" s="2" customFormat="1">
      <c r="A369" s="41"/>
      <c r="B369" s="42"/>
      <c r="C369" s="43"/>
      <c r="D369" s="220" t="s">
        <v>132</v>
      </c>
      <c r="E369" s="43"/>
      <c r="F369" s="221" t="s">
        <v>568</v>
      </c>
      <c r="G369" s="43"/>
      <c r="H369" s="43"/>
      <c r="I369" s="222"/>
      <c r="J369" s="43"/>
      <c r="K369" s="43"/>
      <c r="L369" s="47"/>
      <c r="M369" s="223"/>
      <c r="N369" s="22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132</v>
      </c>
      <c r="AU369" s="20" t="s">
        <v>86</v>
      </c>
    </row>
    <row r="370" s="2" customFormat="1" ht="24.15" customHeight="1">
      <c r="A370" s="41"/>
      <c r="B370" s="42"/>
      <c r="C370" s="207" t="s">
        <v>569</v>
      </c>
      <c r="D370" s="207" t="s">
        <v>125</v>
      </c>
      <c r="E370" s="208" t="s">
        <v>570</v>
      </c>
      <c r="F370" s="209" t="s">
        <v>571</v>
      </c>
      <c r="G370" s="210" t="s">
        <v>166</v>
      </c>
      <c r="H370" s="211">
        <v>28</v>
      </c>
      <c r="I370" s="212"/>
      <c r="J370" s="213">
        <f>ROUND(I370*H370,2)</f>
        <v>0</v>
      </c>
      <c r="K370" s="209" t="s">
        <v>129</v>
      </c>
      <c r="L370" s="47"/>
      <c r="M370" s="214" t="s">
        <v>28</v>
      </c>
      <c r="N370" s="215" t="s">
        <v>47</v>
      </c>
      <c r="O370" s="87"/>
      <c r="P370" s="216">
        <f>O370*H370</f>
        <v>0</v>
      </c>
      <c r="Q370" s="216">
        <v>0.00016000000000000001</v>
      </c>
      <c r="R370" s="216">
        <f>Q370*H370</f>
        <v>0.0044800000000000005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130</v>
      </c>
      <c r="AT370" s="218" t="s">
        <v>125</v>
      </c>
      <c r="AU370" s="218" t="s">
        <v>86</v>
      </c>
      <c r="AY370" s="20" t="s">
        <v>123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84</v>
      </c>
      <c r="BK370" s="219">
        <f>ROUND(I370*H370,2)</f>
        <v>0</v>
      </c>
      <c r="BL370" s="20" t="s">
        <v>130</v>
      </c>
      <c r="BM370" s="218" t="s">
        <v>572</v>
      </c>
    </row>
    <row r="371" s="2" customFormat="1">
      <c r="A371" s="41"/>
      <c r="B371" s="42"/>
      <c r="C371" s="43"/>
      <c r="D371" s="220" t="s">
        <v>132</v>
      </c>
      <c r="E371" s="43"/>
      <c r="F371" s="221" t="s">
        <v>573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132</v>
      </c>
      <c r="AU371" s="20" t="s">
        <v>86</v>
      </c>
    </row>
    <row r="372" s="13" customFormat="1">
      <c r="A372" s="13"/>
      <c r="B372" s="225"/>
      <c r="C372" s="226"/>
      <c r="D372" s="227" t="s">
        <v>134</v>
      </c>
      <c r="E372" s="228" t="s">
        <v>28</v>
      </c>
      <c r="F372" s="229" t="s">
        <v>135</v>
      </c>
      <c r="G372" s="226"/>
      <c r="H372" s="228" t="s">
        <v>28</v>
      </c>
      <c r="I372" s="230"/>
      <c r="J372" s="226"/>
      <c r="K372" s="226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134</v>
      </c>
      <c r="AU372" s="235" t="s">
        <v>86</v>
      </c>
      <c r="AV372" s="13" t="s">
        <v>84</v>
      </c>
      <c r="AW372" s="13" t="s">
        <v>36</v>
      </c>
      <c r="AX372" s="13" t="s">
        <v>76</v>
      </c>
      <c r="AY372" s="235" t="s">
        <v>123</v>
      </c>
    </row>
    <row r="373" s="13" customFormat="1">
      <c r="A373" s="13"/>
      <c r="B373" s="225"/>
      <c r="C373" s="226"/>
      <c r="D373" s="227" t="s">
        <v>134</v>
      </c>
      <c r="E373" s="228" t="s">
        <v>28</v>
      </c>
      <c r="F373" s="229" t="s">
        <v>574</v>
      </c>
      <c r="G373" s="226"/>
      <c r="H373" s="228" t="s">
        <v>28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134</v>
      </c>
      <c r="AU373" s="235" t="s">
        <v>86</v>
      </c>
      <c r="AV373" s="13" t="s">
        <v>84</v>
      </c>
      <c r="AW373" s="13" t="s">
        <v>36</v>
      </c>
      <c r="AX373" s="13" t="s">
        <v>76</v>
      </c>
      <c r="AY373" s="235" t="s">
        <v>123</v>
      </c>
    </row>
    <row r="374" s="14" customFormat="1">
      <c r="A374" s="14"/>
      <c r="B374" s="236"/>
      <c r="C374" s="237"/>
      <c r="D374" s="227" t="s">
        <v>134</v>
      </c>
      <c r="E374" s="238" t="s">
        <v>28</v>
      </c>
      <c r="F374" s="239" t="s">
        <v>575</v>
      </c>
      <c r="G374" s="237"/>
      <c r="H374" s="240">
        <v>28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134</v>
      </c>
      <c r="AU374" s="246" t="s">
        <v>86</v>
      </c>
      <c r="AV374" s="14" t="s">
        <v>86</v>
      </c>
      <c r="AW374" s="14" t="s">
        <v>36</v>
      </c>
      <c r="AX374" s="14" t="s">
        <v>84</v>
      </c>
      <c r="AY374" s="246" t="s">
        <v>123</v>
      </c>
    </row>
    <row r="375" s="2" customFormat="1" ht="16.5" customHeight="1">
      <c r="A375" s="41"/>
      <c r="B375" s="42"/>
      <c r="C375" s="207" t="s">
        <v>576</v>
      </c>
      <c r="D375" s="207" t="s">
        <v>125</v>
      </c>
      <c r="E375" s="208" t="s">
        <v>577</v>
      </c>
      <c r="F375" s="209" t="s">
        <v>578</v>
      </c>
      <c r="G375" s="210" t="s">
        <v>166</v>
      </c>
      <c r="H375" s="211">
        <v>6</v>
      </c>
      <c r="I375" s="212"/>
      <c r="J375" s="213">
        <f>ROUND(I375*H375,2)</f>
        <v>0</v>
      </c>
      <c r="K375" s="209" t="s">
        <v>129</v>
      </c>
      <c r="L375" s="47"/>
      <c r="M375" s="214" t="s">
        <v>28</v>
      </c>
      <c r="N375" s="215" t="s">
        <v>47</v>
      </c>
      <c r="O375" s="87"/>
      <c r="P375" s="216">
        <f>O375*H375</f>
        <v>0</v>
      </c>
      <c r="Q375" s="216">
        <v>0</v>
      </c>
      <c r="R375" s="216">
        <f>Q375*H375</f>
        <v>0</v>
      </c>
      <c r="S375" s="216">
        <v>0</v>
      </c>
      <c r="T375" s="21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8" t="s">
        <v>130</v>
      </c>
      <c r="AT375" s="218" t="s">
        <v>125</v>
      </c>
      <c r="AU375" s="218" t="s">
        <v>86</v>
      </c>
      <c r="AY375" s="20" t="s">
        <v>123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20" t="s">
        <v>84</v>
      </c>
      <c r="BK375" s="219">
        <f>ROUND(I375*H375,2)</f>
        <v>0</v>
      </c>
      <c r="BL375" s="20" t="s">
        <v>130</v>
      </c>
      <c r="BM375" s="218" t="s">
        <v>579</v>
      </c>
    </row>
    <row r="376" s="2" customFormat="1">
      <c r="A376" s="41"/>
      <c r="B376" s="42"/>
      <c r="C376" s="43"/>
      <c r="D376" s="220" t="s">
        <v>132</v>
      </c>
      <c r="E376" s="43"/>
      <c r="F376" s="221" t="s">
        <v>580</v>
      </c>
      <c r="G376" s="43"/>
      <c r="H376" s="43"/>
      <c r="I376" s="222"/>
      <c r="J376" s="43"/>
      <c r="K376" s="43"/>
      <c r="L376" s="47"/>
      <c r="M376" s="223"/>
      <c r="N376" s="22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132</v>
      </c>
      <c r="AU376" s="20" t="s">
        <v>86</v>
      </c>
    </row>
    <row r="377" s="13" customFormat="1">
      <c r="A377" s="13"/>
      <c r="B377" s="225"/>
      <c r="C377" s="226"/>
      <c r="D377" s="227" t="s">
        <v>134</v>
      </c>
      <c r="E377" s="228" t="s">
        <v>28</v>
      </c>
      <c r="F377" s="229" t="s">
        <v>135</v>
      </c>
      <c r="G377" s="226"/>
      <c r="H377" s="228" t="s">
        <v>28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134</v>
      </c>
      <c r="AU377" s="235" t="s">
        <v>86</v>
      </c>
      <c r="AV377" s="13" t="s">
        <v>84</v>
      </c>
      <c r="AW377" s="13" t="s">
        <v>36</v>
      </c>
      <c r="AX377" s="13" t="s">
        <v>76</v>
      </c>
      <c r="AY377" s="235" t="s">
        <v>123</v>
      </c>
    </row>
    <row r="378" s="13" customFormat="1">
      <c r="A378" s="13"/>
      <c r="B378" s="225"/>
      <c r="C378" s="226"/>
      <c r="D378" s="227" t="s">
        <v>134</v>
      </c>
      <c r="E378" s="228" t="s">
        <v>28</v>
      </c>
      <c r="F378" s="229" t="s">
        <v>136</v>
      </c>
      <c r="G378" s="226"/>
      <c r="H378" s="228" t="s">
        <v>28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134</v>
      </c>
      <c r="AU378" s="235" t="s">
        <v>86</v>
      </c>
      <c r="AV378" s="13" t="s">
        <v>84</v>
      </c>
      <c r="AW378" s="13" t="s">
        <v>36</v>
      </c>
      <c r="AX378" s="13" t="s">
        <v>76</v>
      </c>
      <c r="AY378" s="235" t="s">
        <v>123</v>
      </c>
    </row>
    <row r="379" s="14" customFormat="1">
      <c r="A379" s="14"/>
      <c r="B379" s="236"/>
      <c r="C379" s="237"/>
      <c r="D379" s="227" t="s">
        <v>134</v>
      </c>
      <c r="E379" s="238" t="s">
        <v>28</v>
      </c>
      <c r="F379" s="239" t="s">
        <v>581</v>
      </c>
      <c r="G379" s="237"/>
      <c r="H379" s="240">
        <v>6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134</v>
      </c>
      <c r="AU379" s="246" t="s">
        <v>86</v>
      </c>
      <c r="AV379" s="14" t="s">
        <v>86</v>
      </c>
      <c r="AW379" s="14" t="s">
        <v>36</v>
      </c>
      <c r="AX379" s="14" t="s">
        <v>84</v>
      </c>
      <c r="AY379" s="246" t="s">
        <v>123</v>
      </c>
    </row>
    <row r="380" s="2" customFormat="1" ht="16.5" customHeight="1">
      <c r="A380" s="41"/>
      <c r="B380" s="42"/>
      <c r="C380" s="207" t="s">
        <v>582</v>
      </c>
      <c r="D380" s="207" t="s">
        <v>125</v>
      </c>
      <c r="E380" s="208" t="s">
        <v>583</v>
      </c>
      <c r="F380" s="209" t="s">
        <v>584</v>
      </c>
      <c r="G380" s="210" t="s">
        <v>166</v>
      </c>
      <c r="H380" s="211">
        <v>19.5</v>
      </c>
      <c r="I380" s="212"/>
      <c r="J380" s="213">
        <f>ROUND(I380*H380,2)</f>
        <v>0</v>
      </c>
      <c r="K380" s="209" t="s">
        <v>129</v>
      </c>
      <c r="L380" s="47"/>
      <c r="M380" s="214" t="s">
        <v>28</v>
      </c>
      <c r="N380" s="215" t="s">
        <v>47</v>
      </c>
      <c r="O380" s="87"/>
      <c r="P380" s="216">
        <f>O380*H380</f>
        <v>0</v>
      </c>
      <c r="Q380" s="216">
        <v>2.0000000000000002E-05</v>
      </c>
      <c r="R380" s="216">
        <f>Q380*H380</f>
        <v>0.00039000000000000005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130</v>
      </c>
      <c r="AT380" s="218" t="s">
        <v>125</v>
      </c>
      <c r="AU380" s="218" t="s">
        <v>86</v>
      </c>
      <c r="AY380" s="20" t="s">
        <v>123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84</v>
      </c>
      <c r="BK380" s="219">
        <f>ROUND(I380*H380,2)</f>
        <v>0</v>
      </c>
      <c r="BL380" s="20" t="s">
        <v>130</v>
      </c>
      <c r="BM380" s="218" t="s">
        <v>585</v>
      </c>
    </row>
    <row r="381" s="2" customFormat="1">
      <c r="A381" s="41"/>
      <c r="B381" s="42"/>
      <c r="C381" s="43"/>
      <c r="D381" s="220" t="s">
        <v>132</v>
      </c>
      <c r="E381" s="43"/>
      <c r="F381" s="221" t="s">
        <v>586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132</v>
      </c>
      <c r="AU381" s="20" t="s">
        <v>86</v>
      </c>
    </row>
    <row r="382" s="13" customFormat="1">
      <c r="A382" s="13"/>
      <c r="B382" s="225"/>
      <c r="C382" s="226"/>
      <c r="D382" s="227" t="s">
        <v>134</v>
      </c>
      <c r="E382" s="228" t="s">
        <v>28</v>
      </c>
      <c r="F382" s="229" t="s">
        <v>135</v>
      </c>
      <c r="G382" s="226"/>
      <c r="H382" s="228" t="s">
        <v>28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134</v>
      </c>
      <c r="AU382" s="235" t="s">
        <v>86</v>
      </c>
      <c r="AV382" s="13" t="s">
        <v>84</v>
      </c>
      <c r="AW382" s="13" t="s">
        <v>36</v>
      </c>
      <c r="AX382" s="13" t="s">
        <v>76</v>
      </c>
      <c r="AY382" s="235" t="s">
        <v>123</v>
      </c>
    </row>
    <row r="383" s="13" customFormat="1">
      <c r="A383" s="13"/>
      <c r="B383" s="225"/>
      <c r="C383" s="226"/>
      <c r="D383" s="227" t="s">
        <v>134</v>
      </c>
      <c r="E383" s="228" t="s">
        <v>28</v>
      </c>
      <c r="F383" s="229" t="s">
        <v>136</v>
      </c>
      <c r="G383" s="226"/>
      <c r="H383" s="228" t="s">
        <v>28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134</v>
      </c>
      <c r="AU383" s="235" t="s">
        <v>86</v>
      </c>
      <c r="AV383" s="13" t="s">
        <v>84</v>
      </c>
      <c r="AW383" s="13" t="s">
        <v>36</v>
      </c>
      <c r="AX383" s="13" t="s">
        <v>76</v>
      </c>
      <c r="AY383" s="235" t="s">
        <v>123</v>
      </c>
    </row>
    <row r="384" s="14" customFormat="1">
      <c r="A384" s="14"/>
      <c r="B384" s="236"/>
      <c r="C384" s="237"/>
      <c r="D384" s="227" t="s">
        <v>134</v>
      </c>
      <c r="E384" s="238" t="s">
        <v>28</v>
      </c>
      <c r="F384" s="239" t="s">
        <v>587</v>
      </c>
      <c r="G384" s="237"/>
      <c r="H384" s="240">
        <v>19.5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6" t="s">
        <v>134</v>
      </c>
      <c r="AU384" s="246" t="s">
        <v>86</v>
      </c>
      <c r="AV384" s="14" t="s">
        <v>86</v>
      </c>
      <c r="AW384" s="14" t="s">
        <v>36</v>
      </c>
      <c r="AX384" s="14" t="s">
        <v>84</v>
      </c>
      <c r="AY384" s="246" t="s">
        <v>123</v>
      </c>
    </row>
    <row r="385" s="2" customFormat="1" ht="24.15" customHeight="1">
      <c r="A385" s="41"/>
      <c r="B385" s="42"/>
      <c r="C385" s="207" t="s">
        <v>588</v>
      </c>
      <c r="D385" s="207" t="s">
        <v>125</v>
      </c>
      <c r="E385" s="208" t="s">
        <v>589</v>
      </c>
      <c r="F385" s="209" t="s">
        <v>590</v>
      </c>
      <c r="G385" s="210" t="s">
        <v>296</v>
      </c>
      <c r="H385" s="211">
        <v>132</v>
      </c>
      <c r="I385" s="212"/>
      <c r="J385" s="213">
        <f>ROUND(I385*H385,2)</f>
        <v>0</v>
      </c>
      <c r="K385" s="209" t="s">
        <v>129</v>
      </c>
      <c r="L385" s="47"/>
      <c r="M385" s="214" t="s">
        <v>28</v>
      </c>
      <c r="N385" s="215" t="s">
        <v>47</v>
      </c>
      <c r="O385" s="87"/>
      <c r="P385" s="216">
        <f>O385*H385</f>
        <v>0</v>
      </c>
      <c r="Q385" s="216">
        <v>1.0000000000000001E-05</v>
      </c>
      <c r="R385" s="216">
        <f>Q385*H385</f>
        <v>0.0013200000000000002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130</v>
      </c>
      <c r="AT385" s="218" t="s">
        <v>125</v>
      </c>
      <c r="AU385" s="218" t="s">
        <v>86</v>
      </c>
      <c r="AY385" s="20" t="s">
        <v>123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20" t="s">
        <v>84</v>
      </c>
      <c r="BK385" s="219">
        <f>ROUND(I385*H385,2)</f>
        <v>0</v>
      </c>
      <c r="BL385" s="20" t="s">
        <v>130</v>
      </c>
      <c r="BM385" s="218" t="s">
        <v>591</v>
      </c>
    </row>
    <row r="386" s="2" customFormat="1">
      <c r="A386" s="41"/>
      <c r="B386" s="42"/>
      <c r="C386" s="43"/>
      <c r="D386" s="220" t="s">
        <v>132</v>
      </c>
      <c r="E386" s="43"/>
      <c r="F386" s="221" t="s">
        <v>592</v>
      </c>
      <c r="G386" s="43"/>
      <c r="H386" s="43"/>
      <c r="I386" s="222"/>
      <c r="J386" s="43"/>
      <c r="K386" s="43"/>
      <c r="L386" s="47"/>
      <c r="M386" s="223"/>
      <c r="N386" s="22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132</v>
      </c>
      <c r="AU386" s="20" t="s">
        <v>86</v>
      </c>
    </row>
    <row r="387" s="13" customFormat="1">
      <c r="A387" s="13"/>
      <c r="B387" s="225"/>
      <c r="C387" s="226"/>
      <c r="D387" s="227" t="s">
        <v>134</v>
      </c>
      <c r="E387" s="228" t="s">
        <v>28</v>
      </c>
      <c r="F387" s="229" t="s">
        <v>135</v>
      </c>
      <c r="G387" s="226"/>
      <c r="H387" s="228" t="s">
        <v>28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134</v>
      </c>
      <c r="AU387" s="235" t="s">
        <v>86</v>
      </c>
      <c r="AV387" s="13" t="s">
        <v>84</v>
      </c>
      <c r="AW387" s="13" t="s">
        <v>36</v>
      </c>
      <c r="AX387" s="13" t="s">
        <v>76</v>
      </c>
      <c r="AY387" s="235" t="s">
        <v>123</v>
      </c>
    </row>
    <row r="388" s="14" customFormat="1">
      <c r="A388" s="14"/>
      <c r="B388" s="236"/>
      <c r="C388" s="237"/>
      <c r="D388" s="227" t="s">
        <v>134</v>
      </c>
      <c r="E388" s="238" t="s">
        <v>28</v>
      </c>
      <c r="F388" s="239" t="s">
        <v>593</v>
      </c>
      <c r="G388" s="237"/>
      <c r="H388" s="240">
        <v>132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134</v>
      </c>
      <c r="AU388" s="246" t="s">
        <v>86</v>
      </c>
      <c r="AV388" s="14" t="s">
        <v>86</v>
      </c>
      <c r="AW388" s="14" t="s">
        <v>36</v>
      </c>
      <c r="AX388" s="14" t="s">
        <v>84</v>
      </c>
      <c r="AY388" s="246" t="s">
        <v>123</v>
      </c>
    </row>
    <row r="389" s="2" customFormat="1" ht="16.5" customHeight="1">
      <c r="A389" s="41"/>
      <c r="B389" s="42"/>
      <c r="C389" s="207" t="s">
        <v>594</v>
      </c>
      <c r="D389" s="207" t="s">
        <v>125</v>
      </c>
      <c r="E389" s="208" t="s">
        <v>595</v>
      </c>
      <c r="F389" s="209" t="s">
        <v>596</v>
      </c>
      <c r="G389" s="210" t="s">
        <v>173</v>
      </c>
      <c r="H389" s="211">
        <v>9.5</v>
      </c>
      <c r="I389" s="212"/>
      <c r="J389" s="213">
        <f>ROUND(I389*H389,2)</f>
        <v>0</v>
      </c>
      <c r="K389" s="209" t="s">
        <v>129</v>
      </c>
      <c r="L389" s="47"/>
      <c r="M389" s="214" t="s">
        <v>28</v>
      </c>
      <c r="N389" s="215" t="s">
        <v>47</v>
      </c>
      <c r="O389" s="87"/>
      <c r="P389" s="216">
        <f>O389*H389</f>
        <v>0</v>
      </c>
      <c r="Q389" s="216">
        <v>0</v>
      </c>
      <c r="R389" s="216">
        <f>Q389*H389</f>
        <v>0</v>
      </c>
      <c r="S389" s="216">
        <v>2.3999999999999999</v>
      </c>
      <c r="T389" s="217">
        <f>S389*H389</f>
        <v>22.800000000000001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8" t="s">
        <v>130</v>
      </c>
      <c r="AT389" s="218" t="s">
        <v>125</v>
      </c>
      <c r="AU389" s="218" t="s">
        <v>86</v>
      </c>
      <c r="AY389" s="20" t="s">
        <v>123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20" t="s">
        <v>84</v>
      </c>
      <c r="BK389" s="219">
        <f>ROUND(I389*H389,2)</f>
        <v>0</v>
      </c>
      <c r="BL389" s="20" t="s">
        <v>130</v>
      </c>
      <c r="BM389" s="218" t="s">
        <v>597</v>
      </c>
    </row>
    <row r="390" s="2" customFormat="1">
      <c r="A390" s="41"/>
      <c r="B390" s="42"/>
      <c r="C390" s="43"/>
      <c r="D390" s="220" t="s">
        <v>132</v>
      </c>
      <c r="E390" s="43"/>
      <c r="F390" s="221" t="s">
        <v>598</v>
      </c>
      <c r="G390" s="43"/>
      <c r="H390" s="43"/>
      <c r="I390" s="222"/>
      <c r="J390" s="43"/>
      <c r="K390" s="43"/>
      <c r="L390" s="47"/>
      <c r="M390" s="223"/>
      <c r="N390" s="224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132</v>
      </c>
      <c r="AU390" s="20" t="s">
        <v>86</v>
      </c>
    </row>
    <row r="391" s="13" customFormat="1">
      <c r="A391" s="13"/>
      <c r="B391" s="225"/>
      <c r="C391" s="226"/>
      <c r="D391" s="227" t="s">
        <v>134</v>
      </c>
      <c r="E391" s="228" t="s">
        <v>28</v>
      </c>
      <c r="F391" s="229" t="s">
        <v>135</v>
      </c>
      <c r="G391" s="226"/>
      <c r="H391" s="228" t="s">
        <v>28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134</v>
      </c>
      <c r="AU391" s="235" t="s">
        <v>86</v>
      </c>
      <c r="AV391" s="13" t="s">
        <v>84</v>
      </c>
      <c r="AW391" s="13" t="s">
        <v>36</v>
      </c>
      <c r="AX391" s="13" t="s">
        <v>76</v>
      </c>
      <c r="AY391" s="235" t="s">
        <v>123</v>
      </c>
    </row>
    <row r="392" s="14" customFormat="1">
      <c r="A392" s="14"/>
      <c r="B392" s="236"/>
      <c r="C392" s="237"/>
      <c r="D392" s="227" t="s">
        <v>134</v>
      </c>
      <c r="E392" s="238" t="s">
        <v>28</v>
      </c>
      <c r="F392" s="239" t="s">
        <v>343</v>
      </c>
      <c r="G392" s="237"/>
      <c r="H392" s="240">
        <v>9.5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134</v>
      </c>
      <c r="AU392" s="246" t="s">
        <v>86</v>
      </c>
      <c r="AV392" s="14" t="s">
        <v>86</v>
      </c>
      <c r="AW392" s="14" t="s">
        <v>36</v>
      </c>
      <c r="AX392" s="14" t="s">
        <v>84</v>
      </c>
      <c r="AY392" s="246" t="s">
        <v>123</v>
      </c>
    </row>
    <row r="393" s="2" customFormat="1" ht="16.5" customHeight="1">
      <c r="A393" s="41"/>
      <c r="B393" s="42"/>
      <c r="C393" s="207" t="s">
        <v>599</v>
      </c>
      <c r="D393" s="207" t="s">
        <v>125</v>
      </c>
      <c r="E393" s="208" t="s">
        <v>600</v>
      </c>
      <c r="F393" s="209" t="s">
        <v>601</v>
      </c>
      <c r="G393" s="210" t="s">
        <v>173</v>
      </c>
      <c r="H393" s="211">
        <v>16.634</v>
      </c>
      <c r="I393" s="212"/>
      <c r="J393" s="213">
        <f>ROUND(I393*H393,2)</f>
        <v>0</v>
      </c>
      <c r="K393" s="209" t="s">
        <v>129</v>
      </c>
      <c r="L393" s="47"/>
      <c r="M393" s="214" t="s">
        <v>28</v>
      </c>
      <c r="N393" s="215" t="s">
        <v>47</v>
      </c>
      <c r="O393" s="87"/>
      <c r="P393" s="216">
        <f>O393*H393</f>
        <v>0</v>
      </c>
      <c r="Q393" s="216">
        <v>0</v>
      </c>
      <c r="R393" s="216">
        <f>Q393*H393</f>
        <v>0</v>
      </c>
      <c r="S393" s="216">
        <v>2.3999999999999999</v>
      </c>
      <c r="T393" s="217">
        <f>S393*H393</f>
        <v>39.921599999999998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8" t="s">
        <v>130</v>
      </c>
      <c r="AT393" s="218" t="s">
        <v>125</v>
      </c>
      <c r="AU393" s="218" t="s">
        <v>86</v>
      </c>
      <c r="AY393" s="20" t="s">
        <v>123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20" t="s">
        <v>84</v>
      </c>
      <c r="BK393" s="219">
        <f>ROUND(I393*H393,2)</f>
        <v>0</v>
      </c>
      <c r="BL393" s="20" t="s">
        <v>130</v>
      </c>
      <c r="BM393" s="218" t="s">
        <v>602</v>
      </c>
    </row>
    <row r="394" s="2" customFormat="1">
      <c r="A394" s="41"/>
      <c r="B394" s="42"/>
      <c r="C394" s="43"/>
      <c r="D394" s="220" t="s">
        <v>132</v>
      </c>
      <c r="E394" s="43"/>
      <c r="F394" s="221" t="s">
        <v>603</v>
      </c>
      <c r="G394" s="43"/>
      <c r="H394" s="43"/>
      <c r="I394" s="222"/>
      <c r="J394" s="43"/>
      <c r="K394" s="43"/>
      <c r="L394" s="47"/>
      <c r="M394" s="223"/>
      <c r="N394" s="22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132</v>
      </c>
      <c r="AU394" s="20" t="s">
        <v>86</v>
      </c>
    </row>
    <row r="395" s="13" customFormat="1">
      <c r="A395" s="13"/>
      <c r="B395" s="225"/>
      <c r="C395" s="226"/>
      <c r="D395" s="227" t="s">
        <v>134</v>
      </c>
      <c r="E395" s="228" t="s">
        <v>28</v>
      </c>
      <c r="F395" s="229" t="s">
        <v>135</v>
      </c>
      <c r="G395" s="226"/>
      <c r="H395" s="228" t="s">
        <v>28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134</v>
      </c>
      <c r="AU395" s="235" t="s">
        <v>86</v>
      </c>
      <c r="AV395" s="13" t="s">
        <v>84</v>
      </c>
      <c r="AW395" s="13" t="s">
        <v>36</v>
      </c>
      <c r="AX395" s="13" t="s">
        <v>76</v>
      </c>
      <c r="AY395" s="235" t="s">
        <v>123</v>
      </c>
    </row>
    <row r="396" s="13" customFormat="1">
      <c r="A396" s="13"/>
      <c r="B396" s="225"/>
      <c r="C396" s="226"/>
      <c r="D396" s="227" t="s">
        <v>134</v>
      </c>
      <c r="E396" s="228" t="s">
        <v>28</v>
      </c>
      <c r="F396" s="229" t="s">
        <v>604</v>
      </c>
      <c r="G396" s="226"/>
      <c r="H396" s="228" t="s">
        <v>28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134</v>
      </c>
      <c r="AU396" s="235" t="s">
        <v>86</v>
      </c>
      <c r="AV396" s="13" t="s">
        <v>84</v>
      </c>
      <c r="AW396" s="13" t="s">
        <v>36</v>
      </c>
      <c r="AX396" s="13" t="s">
        <v>76</v>
      </c>
      <c r="AY396" s="235" t="s">
        <v>123</v>
      </c>
    </row>
    <row r="397" s="14" customFormat="1">
      <c r="A397" s="14"/>
      <c r="B397" s="236"/>
      <c r="C397" s="237"/>
      <c r="D397" s="227" t="s">
        <v>134</v>
      </c>
      <c r="E397" s="238" t="s">
        <v>28</v>
      </c>
      <c r="F397" s="239" t="s">
        <v>605</v>
      </c>
      <c r="G397" s="237"/>
      <c r="H397" s="240">
        <v>6.25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134</v>
      </c>
      <c r="AU397" s="246" t="s">
        <v>86</v>
      </c>
      <c r="AV397" s="14" t="s">
        <v>86</v>
      </c>
      <c r="AW397" s="14" t="s">
        <v>36</v>
      </c>
      <c r="AX397" s="14" t="s">
        <v>76</v>
      </c>
      <c r="AY397" s="246" t="s">
        <v>123</v>
      </c>
    </row>
    <row r="398" s="14" customFormat="1">
      <c r="A398" s="14"/>
      <c r="B398" s="236"/>
      <c r="C398" s="237"/>
      <c r="D398" s="227" t="s">
        <v>134</v>
      </c>
      <c r="E398" s="238" t="s">
        <v>28</v>
      </c>
      <c r="F398" s="239" t="s">
        <v>606</v>
      </c>
      <c r="G398" s="237"/>
      <c r="H398" s="240">
        <v>10.140000000000001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134</v>
      </c>
      <c r="AU398" s="246" t="s">
        <v>86</v>
      </c>
      <c r="AV398" s="14" t="s">
        <v>86</v>
      </c>
      <c r="AW398" s="14" t="s">
        <v>36</v>
      </c>
      <c r="AX398" s="14" t="s">
        <v>76</v>
      </c>
      <c r="AY398" s="246" t="s">
        <v>123</v>
      </c>
    </row>
    <row r="399" s="14" customFormat="1">
      <c r="A399" s="14"/>
      <c r="B399" s="236"/>
      <c r="C399" s="237"/>
      <c r="D399" s="227" t="s">
        <v>134</v>
      </c>
      <c r="E399" s="238" t="s">
        <v>28</v>
      </c>
      <c r="F399" s="239" t="s">
        <v>607</v>
      </c>
      <c r="G399" s="237"/>
      <c r="H399" s="240">
        <v>0.244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134</v>
      </c>
      <c r="AU399" s="246" t="s">
        <v>86</v>
      </c>
      <c r="AV399" s="14" t="s">
        <v>86</v>
      </c>
      <c r="AW399" s="14" t="s">
        <v>36</v>
      </c>
      <c r="AX399" s="14" t="s">
        <v>76</v>
      </c>
      <c r="AY399" s="246" t="s">
        <v>123</v>
      </c>
    </row>
    <row r="400" s="15" customFormat="1">
      <c r="A400" s="15"/>
      <c r="B400" s="247"/>
      <c r="C400" s="248"/>
      <c r="D400" s="227" t="s">
        <v>134</v>
      </c>
      <c r="E400" s="249" t="s">
        <v>28</v>
      </c>
      <c r="F400" s="250" t="s">
        <v>145</v>
      </c>
      <c r="G400" s="248"/>
      <c r="H400" s="251">
        <v>16.634</v>
      </c>
      <c r="I400" s="252"/>
      <c r="J400" s="248"/>
      <c r="K400" s="248"/>
      <c r="L400" s="253"/>
      <c r="M400" s="254"/>
      <c r="N400" s="255"/>
      <c r="O400" s="255"/>
      <c r="P400" s="255"/>
      <c r="Q400" s="255"/>
      <c r="R400" s="255"/>
      <c r="S400" s="255"/>
      <c r="T400" s="25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7" t="s">
        <v>134</v>
      </c>
      <c r="AU400" s="257" t="s">
        <v>86</v>
      </c>
      <c r="AV400" s="15" t="s">
        <v>130</v>
      </c>
      <c r="AW400" s="15" t="s">
        <v>36</v>
      </c>
      <c r="AX400" s="15" t="s">
        <v>84</v>
      </c>
      <c r="AY400" s="257" t="s">
        <v>123</v>
      </c>
    </row>
    <row r="401" s="2" customFormat="1" ht="21.75" customHeight="1">
      <c r="A401" s="41"/>
      <c r="B401" s="42"/>
      <c r="C401" s="207" t="s">
        <v>608</v>
      </c>
      <c r="D401" s="207" t="s">
        <v>125</v>
      </c>
      <c r="E401" s="208" t="s">
        <v>609</v>
      </c>
      <c r="F401" s="209" t="s">
        <v>610</v>
      </c>
      <c r="G401" s="210" t="s">
        <v>296</v>
      </c>
      <c r="H401" s="211">
        <v>104</v>
      </c>
      <c r="I401" s="212"/>
      <c r="J401" s="213">
        <f>ROUND(I401*H401,2)</f>
        <v>0</v>
      </c>
      <c r="K401" s="209" t="s">
        <v>129</v>
      </c>
      <c r="L401" s="47"/>
      <c r="M401" s="214" t="s">
        <v>28</v>
      </c>
      <c r="N401" s="215" t="s">
        <v>47</v>
      </c>
      <c r="O401" s="87"/>
      <c r="P401" s="216">
        <f>O401*H401</f>
        <v>0</v>
      </c>
      <c r="Q401" s="216">
        <v>0</v>
      </c>
      <c r="R401" s="216">
        <f>Q401*H401</f>
        <v>0</v>
      </c>
      <c r="S401" s="216">
        <v>0.0080000000000000002</v>
      </c>
      <c r="T401" s="217">
        <f>S401*H401</f>
        <v>0.83200000000000007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8" t="s">
        <v>130</v>
      </c>
      <c r="AT401" s="218" t="s">
        <v>125</v>
      </c>
      <c r="AU401" s="218" t="s">
        <v>86</v>
      </c>
      <c r="AY401" s="20" t="s">
        <v>123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20" t="s">
        <v>84</v>
      </c>
      <c r="BK401" s="219">
        <f>ROUND(I401*H401,2)</f>
        <v>0</v>
      </c>
      <c r="BL401" s="20" t="s">
        <v>130</v>
      </c>
      <c r="BM401" s="218" t="s">
        <v>611</v>
      </c>
    </row>
    <row r="402" s="2" customFormat="1">
      <c r="A402" s="41"/>
      <c r="B402" s="42"/>
      <c r="C402" s="43"/>
      <c r="D402" s="220" t="s">
        <v>132</v>
      </c>
      <c r="E402" s="43"/>
      <c r="F402" s="221" t="s">
        <v>612</v>
      </c>
      <c r="G402" s="43"/>
      <c r="H402" s="43"/>
      <c r="I402" s="222"/>
      <c r="J402" s="43"/>
      <c r="K402" s="43"/>
      <c r="L402" s="47"/>
      <c r="M402" s="223"/>
      <c r="N402" s="22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132</v>
      </c>
      <c r="AU402" s="20" t="s">
        <v>86</v>
      </c>
    </row>
    <row r="403" s="13" customFormat="1">
      <c r="A403" s="13"/>
      <c r="B403" s="225"/>
      <c r="C403" s="226"/>
      <c r="D403" s="227" t="s">
        <v>134</v>
      </c>
      <c r="E403" s="228" t="s">
        <v>28</v>
      </c>
      <c r="F403" s="229" t="s">
        <v>135</v>
      </c>
      <c r="G403" s="226"/>
      <c r="H403" s="228" t="s">
        <v>28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134</v>
      </c>
      <c r="AU403" s="235" t="s">
        <v>86</v>
      </c>
      <c r="AV403" s="13" t="s">
        <v>84</v>
      </c>
      <c r="AW403" s="13" t="s">
        <v>36</v>
      </c>
      <c r="AX403" s="13" t="s">
        <v>76</v>
      </c>
      <c r="AY403" s="235" t="s">
        <v>123</v>
      </c>
    </row>
    <row r="404" s="14" customFormat="1">
      <c r="A404" s="14"/>
      <c r="B404" s="236"/>
      <c r="C404" s="237"/>
      <c r="D404" s="227" t="s">
        <v>134</v>
      </c>
      <c r="E404" s="238" t="s">
        <v>28</v>
      </c>
      <c r="F404" s="239" t="s">
        <v>613</v>
      </c>
      <c r="G404" s="237"/>
      <c r="H404" s="240">
        <v>18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6" t="s">
        <v>134</v>
      </c>
      <c r="AU404" s="246" t="s">
        <v>86</v>
      </c>
      <c r="AV404" s="14" t="s">
        <v>86</v>
      </c>
      <c r="AW404" s="14" t="s">
        <v>36</v>
      </c>
      <c r="AX404" s="14" t="s">
        <v>76</v>
      </c>
      <c r="AY404" s="246" t="s">
        <v>123</v>
      </c>
    </row>
    <row r="405" s="14" customFormat="1">
      <c r="A405" s="14"/>
      <c r="B405" s="236"/>
      <c r="C405" s="237"/>
      <c r="D405" s="227" t="s">
        <v>134</v>
      </c>
      <c r="E405" s="238" t="s">
        <v>28</v>
      </c>
      <c r="F405" s="239" t="s">
        <v>614</v>
      </c>
      <c r="G405" s="237"/>
      <c r="H405" s="240">
        <v>52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134</v>
      </c>
      <c r="AU405" s="246" t="s">
        <v>86</v>
      </c>
      <c r="AV405" s="14" t="s">
        <v>86</v>
      </c>
      <c r="AW405" s="14" t="s">
        <v>36</v>
      </c>
      <c r="AX405" s="14" t="s">
        <v>76</v>
      </c>
      <c r="AY405" s="246" t="s">
        <v>123</v>
      </c>
    </row>
    <row r="406" s="14" customFormat="1">
      <c r="A406" s="14"/>
      <c r="B406" s="236"/>
      <c r="C406" s="237"/>
      <c r="D406" s="227" t="s">
        <v>134</v>
      </c>
      <c r="E406" s="238" t="s">
        <v>28</v>
      </c>
      <c r="F406" s="239" t="s">
        <v>615</v>
      </c>
      <c r="G406" s="237"/>
      <c r="H406" s="240">
        <v>1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134</v>
      </c>
      <c r="AU406" s="246" t="s">
        <v>86</v>
      </c>
      <c r="AV406" s="14" t="s">
        <v>86</v>
      </c>
      <c r="AW406" s="14" t="s">
        <v>36</v>
      </c>
      <c r="AX406" s="14" t="s">
        <v>76</v>
      </c>
      <c r="AY406" s="246" t="s">
        <v>123</v>
      </c>
    </row>
    <row r="407" s="14" customFormat="1">
      <c r="A407" s="14"/>
      <c r="B407" s="236"/>
      <c r="C407" s="237"/>
      <c r="D407" s="227" t="s">
        <v>134</v>
      </c>
      <c r="E407" s="238" t="s">
        <v>28</v>
      </c>
      <c r="F407" s="239" t="s">
        <v>616</v>
      </c>
      <c r="G407" s="237"/>
      <c r="H407" s="240">
        <v>4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134</v>
      </c>
      <c r="AU407" s="246" t="s">
        <v>86</v>
      </c>
      <c r="AV407" s="14" t="s">
        <v>86</v>
      </c>
      <c r="AW407" s="14" t="s">
        <v>36</v>
      </c>
      <c r="AX407" s="14" t="s">
        <v>76</v>
      </c>
      <c r="AY407" s="246" t="s">
        <v>123</v>
      </c>
    </row>
    <row r="408" s="14" customFormat="1">
      <c r="A408" s="14"/>
      <c r="B408" s="236"/>
      <c r="C408" s="237"/>
      <c r="D408" s="227" t="s">
        <v>134</v>
      </c>
      <c r="E408" s="238" t="s">
        <v>28</v>
      </c>
      <c r="F408" s="239" t="s">
        <v>617</v>
      </c>
      <c r="G408" s="237"/>
      <c r="H408" s="240">
        <v>29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134</v>
      </c>
      <c r="AU408" s="246" t="s">
        <v>86</v>
      </c>
      <c r="AV408" s="14" t="s">
        <v>86</v>
      </c>
      <c r="AW408" s="14" t="s">
        <v>36</v>
      </c>
      <c r="AX408" s="14" t="s">
        <v>76</v>
      </c>
      <c r="AY408" s="246" t="s">
        <v>123</v>
      </c>
    </row>
    <row r="409" s="15" customFormat="1">
      <c r="A409" s="15"/>
      <c r="B409" s="247"/>
      <c r="C409" s="248"/>
      <c r="D409" s="227" t="s">
        <v>134</v>
      </c>
      <c r="E409" s="249" t="s">
        <v>28</v>
      </c>
      <c r="F409" s="250" t="s">
        <v>145</v>
      </c>
      <c r="G409" s="248"/>
      <c r="H409" s="251">
        <v>104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7" t="s">
        <v>134</v>
      </c>
      <c r="AU409" s="257" t="s">
        <v>86</v>
      </c>
      <c r="AV409" s="15" t="s">
        <v>130</v>
      </c>
      <c r="AW409" s="15" t="s">
        <v>36</v>
      </c>
      <c r="AX409" s="15" t="s">
        <v>84</v>
      </c>
      <c r="AY409" s="257" t="s">
        <v>123</v>
      </c>
    </row>
    <row r="410" s="2" customFormat="1" ht="16.5" customHeight="1">
      <c r="A410" s="41"/>
      <c r="B410" s="42"/>
      <c r="C410" s="207" t="s">
        <v>618</v>
      </c>
      <c r="D410" s="207" t="s">
        <v>125</v>
      </c>
      <c r="E410" s="208" t="s">
        <v>619</v>
      </c>
      <c r="F410" s="209" t="s">
        <v>620</v>
      </c>
      <c r="G410" s="210" t="s">
        <v>166</v>
      </c>
      <c r="H410" s="211">
        <v>238.78</v>
      </c>
      <c r="I410" s="212"/>
      <c r="J410" s="213">
        <f>ROUND(I410*H410,2)</f>
        <v>0</v>
      </c>
      <c r="K410" s="209" t="s">
        <v>129</v>
      </c>
      <c r="L410" s="47"/>
      <c r="M410" s="214" t="s">
        <v>28</v>
      </c>
      <c r="N410" s="215" t="s">
        <v>47</v>
      </c>
      <c r="O410" s="87"/>
      <c r="P410" s="216">
        <f>O410*H410</f>
        <v>0</v>
      </c>
      <c r="Q410" s="216">
        <v>0</v>
      </c>
      <c r="R410" s="216">
        <f>Q410*H410</f>
        <v>0</v>
      </c>
      <c r="S410" s="216">
        <v>0.0092499999999999995</v>
      </c>
      <c r="T410" s="217">
        <f>S410*H410</f>
        <v>2.2087149999999998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130</v>
      </c>
      <c r="AT410" s="218" t="s">
        <v>125</v>
      </c>
      <c r="AU410" s="218" t="s">
        <v>86</v>
      </c>
      <c r="AY410" s="20" t="s">
        <v>123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84</v>
      </c>
      <c r="BK410" s="219">
        <f>ROUND(I410*H410,2)</f>
        <v>0</v>
      </c>
      <c r="BL410" s="20" t="s">
        <v>130</v>
      </c>
      <c r="BM410" s="218" t="s">
        <v>621</v>
      </c>
    </row>
    <row r="411" s="2" customFormat="1">
      <c r="A411" s="41"/>
      <c r="B411" s="42"/>
      <c r="C411" s="43"/>
      <c r="D411" s="220" t="s">
        <v>132</v>
      </c>
      <c r="E411" s="43"/>
      <c r="F411" s="221" t="s">
        <v>622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132</v>
      </c>
      <c r="AU411" s="20" t="s">
        <v>86</v>
      </c>
    </row>
    <row r="412" s="13" customFormat="1">
      <c r="A412" s="13"/>
      <c r="B412" s="225"/>
      <c r="C412" s="226"/>
      <c r="D412" s="227" t="s">
        <v>134</v>
      </c>
      <c r="E412" s="228" t="s">
        <v>28</v>
      </c>
      <c r="F412" s="229" t="s">
        <v>135</v>
      </c>
      <c r="G412" s="226"/>
      <c r="H412" s="228" t="s">
        <v>28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134</v>
      </c>
      <c r="AU412" s="235" t="s">
        <v>86</v>
      </c>
      <c r="AV412" s="13" t="s">
        <v>84</v>
      </c>
      <c r="AW412" s="13" t="s">
        <v>36</v>
      </c>
      <c r="AX412" s="13" t="s">
        <v>76</v>
      </c>
      <c r="AY412" s="235" t="s">
        <v>123</v>
      </c>
    </row>
    <row r="413" s="14" customFormat="1">
      <c r="A413" s="14"/>
      <c r="B413" s="236"/>
      <c r="C413" s="237"/>
      <c r="D413" s="227" t="s">
        <v>134</v>
      </c>
      <c r="E413" s="238" t="s">
        <v>28</v>
      </c>
      <c r="F413" s="239" t="s">
        <v>460</v>
      </c>
      <c r="G413" s="237"/>
      <c r="H413" s="240">
        <v>37.280000000000001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134</v>
      </c>
      <c r="AU413" s="246" t="s">
        <v>86</v>
      </c>
      <c r="AV413" s="14" t="s">
        <v>86</v>
      </c>
      <c r="AW413" s="14" t="s">
        <v>36</v>
      </c>
      <c r="AX413" s="14" t="s">
        <v>76</v>
      </c>
      <c r="AY413" s="246" t="s">
        <v>123</v>
      </c>
    </row>
    <row r="414" s="14" customFormat="1">
      <c r="A414" s="14"/>
      <c r="B414" s="236"/>
      <c r="C414" s="237"/>
      <c r="D414" s="227" t="s">
        <v>134</v>
      </c>
      <c r="E414" s="238" t="s">
        <v>28</v>
      </c>
      <c r="F414" s="239" t="s">
        <v>623</v>
      </c>
      <c r="G414" s="237"/>
      <c r="H414" s="240">
        <v>130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134</v>
      </c>
      <c r="AU414" s="246" t="s">
        <v>86</v>
      </c>
      <c r="AV414" s="14" t="s">
        <v>86</v>
      </c>
      <c r="AW414" s="14" t="s">
        <v>36</v>
      </c>
      <c r="AX414" s="14" t="s">
        <v>76</v>
      </c>
      <c r="AY414" s="246" t="s">
        <v>123</v>
      </c>
    </row>
    <row r="415" s="14" customFormat="1">
      <c r="A415" s="14"/>
      <c r="B415" s="236"/>
      <c r="C415" s="237"/>
      <c r="D415" s="227" t="s">
        <v>134</v>
      </c>
      <c r="E415" s="238" t="s">
        <v>28</v>
      </c>
      <c r="F415" s="239" t="s">
        <v>624</v>
      </c>
      <c r="G415" s="237"/>
      <c r="H415" s="240">
        <v>2.5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134</v>
      </c>
      <c r="AU415" s="246" t="s">
        <v>86</v>
      </c>
      <c r="AV415" s="14" t="s">
        <v>86</v>
      </c>
      <c r="AW415" s="14" t="s">
        <v>36</v>
      </c>
      <c r="AX415" s="14" t="s">
        <v>76</v>
      </c>
      <c r="AY415" s="246" t="s">
        <v>123</v>
      </c>
    </row>
    <row r="416" s="14" customFormat="1">
      <c r="A416" s="14"/>
      <c r="B416" s="236"/>
      <c r="C416" s="237"/>
      <c r="D416" s="227" t="s">
        <v>134</v>
      </c>
      <c r="E416" s="238" t="s">
        <v>28</v>
      </c>
      <c r="F416" s="239" t="s">
        <v>625</v>
      </c>
      <c r="G416" s="237"/>
      <c r="H416" s="240">
        <v>69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6" t="s">
        <v>134</v>
      </c>
      <c r="AU416" s="246" t="s">
        <v>86</v>
      </c>
      <c r="AV416" s="14" t="s">
        <v>86</v>
      </c>
      <c r="AW416" s="14" t="s">
        <v>36</v>
      </c>
      <c r="AX416" s="14" t="s">
        <v>76</v>
      </c>
      <c r="AY416" s="246" t="s">
        <v>123</v>
      </c>
    </row>
    <row r="417" s="15" customFormat="1">
      <c r="A417" s="15"/>
      <c r="B417" s="247"/>
      <c r="C417" s="248"/>
      <c r="D417" s="227" t="s">
        <v>134</v>
      </c>
      <c r="E417" s="249" t="s">
        <v>28</v>
      </c>
      <c r="F417" s="250" t="s">
        <v>145</v>
      </c>
      <c r="G417" s="248"/>
      <c r="H417" s="251">
        <v>238.78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7" t="s">
        <v>134</v>
      </c>
      <c r="AU417" s="257" t="s">
        <v>86</v>
      </c>
      <c r="AV417" s="15" t="s">
        <v>130</v>
      </c>
      <c r="AW417" s="15" t="s">
        <v>36</v>
      </c>
      <c r="AX417" s="15" t="s">
        <v>84</v>
      </c>
      <c r="AY417" s="257" t="s">
        <v>123</v>
      </c>
    </row>
    <row r="418" s="2" customFormat="1" ht="16.5" customHeight="1">
      <c r="A418" s="41"/>
      <c r="B418" s="42"/>
      <c r="C418" s="207" t="s">
        <v>626</v>
      </c>
      <c r="D418" s="207" t="s">
        <v>125</v>
      </c>
      <c r="E418" s="208" t="s">
        <v>627</v>
      </c>
      <c r="F418" s="209" t="s">
        <v>628</v>
      </c>
      <c r="G418" s="210" t="s">
        <v>296</v>
      </c>
      <c r="H418" s="211">
        <v>2</v>
      </c>
      <c r="I418" s="212"/>
      <c r="J418" s="213">
        <f>ROUND(I418*H418,2)</f>
        <v>0</v>
      </c>
      <c r="K418" s="209" t="s">
        <v>129</v>
      </c>
      <c r="L418" s="47"/>
      <c r="M418" s="214" t="s">
        <v>28</v>
      </c>
      <c r="N418" s="215" t="s">
        <v>47</v>
      </c>
      <c r="O418" s="87"/>
      <c r="P418" s="216">
        <f>O418*H418</f>
        <v>0</v>
      </c>
      <c r="Q418" s="216">
        <v>0</v>
      </c>
      <c r="R418" s="216">
        <f>Q418*H418</f>
        <v>0</v>
      </c>
      <c r="S418" s="216">
        <v>0.192</v>
      </c>
      <c r="T418" s="217">
        <f>S418*H418</f>
        <v>0.38400000000000001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130</v>
      </c>
      <c r="AT418" s="218" t="s">
        <v>125</v>
      </c>
      <c r="AU418" s="218" t="s">
        <v>86</v>
      </c>
      <c r="AY418" s="20" t="s">
        <v>123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84</v>
      </c>
      <c r="BK418" s="219">
        <f>ROUND(I418*H418,2)</f>
        <v>0</v>
      </c>
      <c r="BL418" s="20" t="s">
        <v>130</v>
      </c>
      <c r="BM418" s="218" t="s">
        <v>629</v>
      </c>
    </row>
    <row r="419" s="2" customFormat="1">
      <c r="A419" s="41"/>
      <c r="B419" s="42"/>
      <c r="C419" s="43"/>
      <c r="D419" s="220" t="s">
        <v>132</v>
      </c>
      <c r="E419" s="43"/>
      <c r="F419" s="221" t="s">
        <v>630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132</v>
      </c>
      <c r="AU419" s="20" t="s">
        <v>86</v>
      </c>
    </row>
    <row r="420" s="13" customFormat="1">
      <c r="A420" s="13"/>
      <c r="B420" s="225"/>
      <c r="C420" s="226"/>
      <c r="D420" s="227" t="s">
        <v>134</v>
      </c>
      <c r="E420" s="228" t="s">
        <v>28</v>
      </c>
      <c r="F420" s="229" t="s">
        <v>135</v>
      </c>
      <c r="G420" s="226"/>
      <c r="H420" s="228" t="s">
        <v>28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134</v>
      </c>
      <c r="AU420" s="235" t="s">
        <v>86</v>
      </c>
      <c r="AV420" s="13" t="s">
        <v>84</v>
      </c>
      <c r="AW420" s="13" t="s">
        <v>36</v>
      </c>
      <c r="AX420" s="13" t="s">
        <v>76</v>
      </c>
      <c r="AY420" s="235" t="s">
        <v>123</v>
      </c>
    </row>
    <row r="421" s="14" customFormat="1">
      <c r="A421" s="14"/>
      <c r="B421" s="236"/>
      <c r="C421" s="237"/>
      <c r="D421" s="227" t="s">
        <v>134</v>
      </c>
      <c r="E421" s="238" t="s">
        <v>28</v>
      </c>
      <c r="F421" s="239" t="s">
        <v>631</v>
      </c>
      <c r="G421" s="237"/>
      <c r="H421" s="240">
        <v>1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134</v>
      </c>
      <c r="AU421" s="246" t="s">
        <v>86</v>
      </c>
      <c r="AV421" s="14" t="s">
        <v>86</v>
      </c>
      <c r="AW421" s="14" t="s">
        <v>36</v>
      </c>
      <c r="AX421" s="14" t="s">
        <v>76</v>
      </c>
      <c r="AY421" s="246" t="s">
        <v>123</v>
      </c>
    </row>
    <row r="422" s="14" customFormat="1">
      <c r="A422" s="14"/>
      <c r="B422" s="236"/>
      <c r="C422" s="237"/>
      <c r="D422" s="227" t="s">
        <v>134</v>
      </c>
      <c r="E422" s="238" t="s">
        <v>28</v>
      </c>
      <c r="F422" s="239" t="s">
        <v>632</v>
      </c>
      <c r="G422" s="237"/>
      <c r="H422" s="240">
        <v>1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134</v>
      </c>
      <c r="AU422" s="246" t="s">
        <v>86</v>
      </c>
      <c r="AV422" s="14" t="s">
        <v>86</v>
      </c>
      <c r="AW422" s="14" t="s">
        <v>36</v>
      </c>
      <c r="AX422" s="14" t="s">
        <v>76</v>
      </c>
      <c r="AY422" s="246" t="s">
        <v>123</v>
      </c>
    </row>
    <row r="423" s="15" customFormat="1">
      <c r="A423" s="15"/>
      <c r="B423" s="247"/>
      <c r="C423" s="248"/>
      <c r="D423" s="227" t="s">
        <v>134</v>
      </c>
      <c r="E423" s="249" t="s">
        <v>28</v>
      </c>
      <c r="F423" s="250" t="s">
        <v>145</v>
      </c>
      <c r="G423" s="248"/>
      <c r="H423" s="251">
        <v>2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7" t="s">
        <v>134</v>
      </c>
      <c r="AU423" s="257" t="s">
        <v>86</v>
      </c>
      <c r="AV423" s="15" t="s">
        <v>130</v>
      </c>
      <c r="AW423" s="15" t="s">
        <v>36</v>
      </c>
      <c r="AX423" s="15" t="s">
        <v>84</v>
      </c>
      <c r="AY423" s="257" t="s">
        <v>123</v>
      </c>
    </row>
    <row r="424" s="2" customFormat="1" ht="16.5" customHeight="1">
      <c r="A424" s="41"/>
      <c r="B424" s="42"/>
      <c r="C424" s="207" t="s">
        <v>633</v>
      </c>
      <c r="D424" s="207" t="s">
        <v>125</v>
      </c>
      <c r="E424" s="208" t="s">
        <v>634</v>
      </c>
      <c r="F424" s="209" t="s">
        <v>635</v>
      </c>
      <c r="G424" s="210" t="s">
        <v>296</v>
      </c>
      <c r="H424" s="211">
        <v>2</v>
      </c>
      <c r="I424" s="212"/>
      <c r="J424" s="213">
        <f>ROUND(I424*H424,2)</f>
        <v>0</v>
      </c>
      <c r="K424" s="209" t="s">
        <v>129</v>
      </c>
      <c r="L424" s="47"/>
      <c r="M424" s="214" t="s">
        <v>28</v>
      </c>
      <c r="N424" s="215" t="s">
        <v>47</v>
      </c>
      <c r="O424" s="87"/>
      <c r="P424" s="216">
        <f>O424*H424</f>
        <v>0</v>
      </c>
      <c r="Q424" s="216">
        <v>0</v>
      </c>
      <c r="R424" s="216">
        <f>Q424*H424</f>
        <v>0</v>
      </c>
      <c r="S424" s="216">
        <v>0.40000000000000002</v>
      </c>
      <c r="T424" s="217">
        <f>S424*H424</f>
        <v>0.80000000000000004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130</v>
      </c>
      <c r="AT424" s="218" t="s">
        <v>125</v>
      </c>
      <c r="AU424" s="218" t="s">
        <v>86</v>
      </c>
      <c r="AY424" s="20" t="s">
        <v>123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20" t="s">
        <v>84</v>
      </c>
      <c r="BK424" s="219">
        <f>ROUND(I424*H424,2)</f>
        <v>0</v>
      </c>
      <c r="BL424" s="20" t="s">
        <v>130</v>
      </c>
      <c r="BM424" s="218" t="s">
        <v>636</v>
      </c>
    </row>
    <row r="425" s="2" customFormat="1">
      <c r="A425" s="41"/>
      <c r="B425" s="42"/>
      <c r="C425" s="43"/>
      <c r="D425" s="220" t="s">
        <v>132</v>
      </c>
      <c r="E425" s="43"/>
      <c r="F425" s="221" t="s">
        <v>637</v>
      </c>
      <c r="G425" s="43"/>
      <c r="H425" s="43"/>
      <c r="I425" s="222"/>
      <c r="J425" s="43"/>
      <c r="K425" s="43"/>
      <c r="L425" s="47"/>
      <c r="M425" s="223"/>
      <c r="N425" s="224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132</v>
      </c>
      <c r="AU425" s="20" t="s">
        <v>86</v>
      </c>
    </row>
    <row r="426" s="13" customFormat="1">
      <c r="A426" s="13"/>
      <c r="B426" s="225"/>
      <c r="C426" s="226"/>
      <c r="D426" s="227" t="s">
        <v>134</v>
      </c>
      <c r="E426" s="228" t="s">
        <v>28</v>
      </c>
      <c r="F426" s="229" t="s">
        <v>135</v>
      </c>
      <c r="G426" s="226"/>
      <c r="H426" s="228" t="s">
        <v>28</v>
      </c>
      <c r="I426" s="230"/>
      <c r="J426" s="226"/>
      <c r="K426" s="226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134</v>
      </c>
      <c r="AU426" s="235" t="s">
        <v>86</v>
      </c>
      <c r="AV426" s="13" t="s">
        <v>84</v>
      </c>
      <c r="AW426" s="13" t="s">
        <v>36</v>
      </c>
      <c r="AX426" s="13" t="s">
        <v>76</v>
      </c>
      <c r="AY426" s="235" t="s">
        <v>123</v>
      </c>
    </row>
    <row r="427" s="14" customFormat="1">
      <c r="A427" s="14"/>
      <c r="B427" s="236"/>
      <c r="C427" s="237"/>
      <c r="D427" s="227" t="s">
        <v>134</v>
      </c>
      <c r="E427" s="238" t="s">
        <v>28</v>
      </c>
      <c r="F427" s="239" t="s">
        <v>638</v>
      </c>
      <c r="G427" s="237"/>
      <c r="H427" s="240">
        <v>1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134</v>
      </c>
      <c r="AU427" s="246" t="s">
        <v>86</v>
      </c>
      <c r="AV427" s="14" t="s">
        <v>86</v>
      </c>
      <c r="AW427" s="14" t="s">
        <v>36</v>
      </c>
      <c r="AX427" s="14" t="s">
        <v>76</v>
      </c>
      <c r="AY427" s="246" t="s">
        <v>123</v>
      </c>
    </row>
    <row r="428" s="14" customFormat="1">
      <c r="A428" s="14"/>
      <c r="B428" s="236"/>
      <c r="C428" s="237"/>
      <c r="D428" s="227" t="s">
        <v>134</v>
      </c>
      <c r="E428" s="238" t="s">
        <v>28</v>
      </c>
      <c r="F428" s="239" t="s">
        <v>639</v>
      </c>
      <c r="G428" s="237"/>
      <c r="H428" s="240">
        <v>1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134</v>
      </c>
      <c r="AU428" s="246" t="s">
        <v>86</v>
      </c>
      <c r="AV428" s="14" t="s">
        <v>86</v>
      </c>
      <c r="AW428" s="14" t="s">
        <v>36</v>
      </c>
      <c r="AX428" s="14" t="s">
        <v>76</v>
      </c>
      <c r="AY428" s="246" t="s">
        <v>123</v>
      </c>
    </row>
    <row r="429" s="15" customFormat="1">
      <c r="A429" s="15"/>
      <c r="B429" s="247"/>
      <c r="C429" s="248"/>
      <c r="D429" s="227" t="s">
        <v>134</v>
      </c>
      <c r="E429" s="249" t="s">
        <v>28</v>
      </c>
      <c r="F429" s="250" t="s">
        <v>145</v>
      </c>
      <c r="G429" s="248"/>
      <c r="H429" s="251">
        <v>2</v>
      </c>
      <c r="I429" s="252"/>
      <c r="J429" s="248"/>
      <c r="K429" s="248"/>
      <c r="L429" s="253"/>
      <c r="M429" s="254"/>
      <c r="N429" s="255"/>
      <c r="O429" s="255"/>
      <c r="P429" s="255"/>
      <c r="Q429" s="255"/>
      <c r="R429" s="255"/>
      <c r="S429" s="255"/>
      <c r="T429" s="256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7" t="s">
        <v>134</v>
      </c>
      <c r="AU429" s="257" t="s">
        <v>86</v>
      </c>
      <c r="AV429" s="15" t="s">
        <v>130</v>
      </c>
      <c r="AW429" s="15" t="s">
        <v>36</v>
      </c>
      <c r="AX429" s="15" t="s">
        <v>84</v>
      </c>
      <c r="AY429" s="257" t="s">
        <v>123</v>
      </c>
    </row>
    <row r="430" s="2" customFormat="1" ht="16.5" customHeight="1">
      <c r="A430" s="41"/>
      <c r="B430" s="42"/>
      <c r="C430" s="207" t="s">
        <v>640</v>
      </c>
      <c r="D430" s="207" t="s">
        <v>125</v>
      </c>
      <c r="E430" s="208" t="s">
        <v>641</v>
      </c>
      <c r="F430" s="209" t="s">
        <v>642</v>
      </c>
      <c r="G430" s="210" t="s">
        <v>296</v>
      </c>
      <c r="H430" s="211">
        <v>33</v>
      </c>
      <c r="I430" s="212"/>
      <c r="J430" s="213">
        <f>ROUND(I430*H430,2)</f>
        <v>0</v>
      </c>
      <c r="K430" s="209" t="s">
        <v>129</v>
      </c>
      <c r="L430" s="47"/>
      <c r="M430" s="214" t="s">
        <v>28</v>
      </c>
      <c r="N430" s="215" t="s">
        <v>47</v>
      </c>
      <c r="O430" s="87"/>
      <c r="P430" s="216">
        <f>O430*H430</f>
        <v>0</v>
      </c>
      <c r="Q430" s="216">
        <v>1.0000000000000001E-05</v>
      </c>
      <c r="R430" s="216">
        <f>Q430*H430</f>
        <v>0.00033000000000000005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130</v>
      </c>
      <c r="AT430" s="218" t="s">
        <v>125</v>
      </c>
      <c r="AU430" s="218" t="s">
        <v>86</v>
      </c>
      <c r="AY430" s="20" t="s">
        <v>123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84</v>
      </c>
      <c r="BK430" s="219">
        <f>ROUND(I430*H430,2)</f>
        <v>0</v>
      </c>
      <c r="BL430" s="20" t="s">
        <v>130</v>
      </c>
      <c r="BM430" s="218" t="s">
        <v>643</v>
      </c>
    </row>
    <row r="431" s="2" customFormat="1">
      <c r="A431" s="41"/>
      <c r="B431" s="42"/>
      <c r="C431" s="43"/>
      <c r="D431" s="220" t="s">
        <v>132</v>
      </c>
      <c r="E431" s="43"/>
      <c r="F431" s="221" t="s">
        <v>644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132</v>
      </c>
      <c r="AU431" s="20" t="s">
        <v>86</v>
      </c>
    </row>
    <row r="432" s="13" customFormat="1">
      <c r="A432" s="13"/>
      <c r="B432" s="225"/>
      <c r="C432" s="226"/>
      <c r="D432" s="227" t="s">
        <v>134</v>
      </c>
      <c r="E432" s="228" t="s">
        <v>28</v>
      </c>
      <c r="F432" s="229" t="s">
        <v>135</v>
      </c>
      <c r="G432" s="226"/>
      <c r="H432" s="228" t="s">
        <v>28</v>
      </c>
      <c r="I432" s="230"/>
      <c r="J432" s="226"/>
      <c r="K432" s="226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134</v>
      </c>
      <c r="AU432" s="235" t="s">
        <v>86</v>
      </c>
      <c r="AV432" s="13" t="s">
        <v>84</v>
      </c>
      <c r="AW432" s="13" t="s">
        <v>36</v>
      </c>
      <c r="AX432" s="13" t="s">
        <v>76</v>
      </c>
      <c r="AY432" s="235" t="s">
        <v>123</v>
      </c>
    </row>
    <row r="433" s="13" customFormat="1">
      <c r="A433" s="13"/>
      <c r="B433" s="225"/>
      <c r="C433" s="226"/>
      <c r="D433" s="227" t="s">
        <v>134</v>
      </c>
      <c r="E433" s="228" t="s">
        <v>28</v>
      </c>
      <c r="F433" s="229" t="s">
        <v>645</v>
      </c>
      <c r="G433" s="226"/>
      <c r="H433" s="228" t="s">
        <v>28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134</v>
      </c>
      <c r="AU433" s="235" t="s">
        <v>86</v>
      </c>
      <c r="AV433" s="13" t="s">
        <v>84</v>
      </c>
      <c r="AW433" s="13" t="s">
        <v>36</v>
      </c>
      <c r="AX433" s="13" t="s">
        <v>76</v>
      </c>
      <c r="AY433" s="235" t="s">
        <v>123</v>
      </c>
    </row>
    <row r="434" s="14" customFormat="1">
      <c r="A434" s="14"/>
      <c r="B434" s="236"/>
      <c r="C434" s="237"/>
      <c r="D434" s="227" t="s">
        <v>134</v>
      </c>
      <c r="E434" s="238" t="s">
        <v>28</v>
      </c>
      <c r="F434" s="239" t="s">
        <v>338</v>
      </c>
      <c r="G434" s="237"/>
      <c r="H434" s="240">
        <v>33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6" t="s">
        <v>134</v>
      </c>
      <c r="AU434" s="246" t="s">
        <v>86</v>
      </c>
      <c r="AV434" s="14" t="s">
        <v>86</v>
      </c>
      <c r="AW434" s="14" t="s">
        <v>36</v>
      </c>
      <c r="AX434" s="14" t="s">
        <v>84</v>
      </c>
      <c r="AY434" s="246" t="s">
        <v>123</v>
      </c>
    </row>
    <row r="435" s="2" customFormat="1" ht="24.15" customHeight="1">
      <c r="A435" s="41"/>
      <c r="B435" s="42"/>
      <c r="C435" s="207" t="s">
        <v>646</v>
      </c>
      <c r="D435" s="207" t="s">
        <v>125</v>
      </c>
      <c r="E435" s="208" t="s">
        <v>647</v>
      </c>
      <c r="F435" s="209" t="s">
        <v>648</v>
      </c>
      <c r="G435" s="210" t="s">
        <v>128</v>
      </c>
      <c r="H435" s="211">
        <v>3.2999999999999998</v>
      </c>
      <c r="I435" s="212"/>
      <c r="J435" s="213">
        <f>ROUND(I435*H435,2)</f>
        <v>0</v>
      </c>
      <c r="K435" s="209" t="s">
        <v>129</v>
      </c>
      <c r="L435" s="47"/>
      <c r="M435" s="214" t="s">
        <v>28</v>
      </c>
      <c r="N435" s="215" t="s">
        <v>47</v>
      </c>
      <c r="O435" s="87"/>
      <c r="P435" s="216">
        <f>O435*H435</f>
        <v>0</v>
      </c>
      <c r="Q435" s="216">
        <v>0.040289999999999999</v>
      </c>
      <c r="R435" s="216">
        <f>Q435*H435</f>
        <v>0.13295699999999999</v>
      </c>
      <c r="S435" s="216">
        <v>0</v>
      </c>
      <c r="T435" s="217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8" t="s">
        <v>130</v>
      </c>
      <c r="AT435" s="218" t="s">
        <v>125</v>
      </c>
      <c r="AU435" s="218" t="s">
        <v>86</v>
      </c>
      <c r="AY435" s="20" t="s">
        <v>123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20" t="s">
        <v>84</v>
      </c>
      <c r="BK435" s="219">
        <f>ROUND(I435*H435,2)</f>
        <v>0</v>
      </c>
      <c r="BL435" s="20" t="s">
        <v>130</v>
      </c>
      <c r="BM435" s="218" t="s">
        <v>649</v>
      </c>
    </row>
    <row r="436" s="2" customFormat="1">
      <c r="A436" s="41"/>
      <c r="B436" s="42"/>
      <c r="C436" s="43"/>
      <c r="D436" s="220" t="s">
        <v>132</v>
      </c>
      <c r="E436" s="43"/>
      <c r="F436" s="221" t="s">
        <v>650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132</v>
      </c>
      <c r="AU436" s="20" t="s">
        <v>86</v>
      </c>
    </row>
    <row r="437" s="13" customFormat="1">
      <c r="A437" s="13"/>
      <c r="B437" s="225"/>
      <c r="C437" s="226"/>
      <c r="D437" s="227" t="s">
        <v>134</v>
      </c>
      <c r="E437" s="228" t="s">
        <v>28</v>
      </c>
      <c r="F437" s="229" t="s">
        <v>135</v>
      </c>
      <c r="G437" s="226"/>
      <c r="H437" s="228" t="s">
        <v>28</v>
      </c>
      <c r="I437" s="230"/>
      <c r="J437" s="226"/>
      <c r="K437" s="226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134</v>
      </c>
      <c r="AU437" s="235" t="s">
        <v>86</v>
      </c>
      <c r="AV437" s="13" t="s">
        <v>84</v>
      </c>
      <c r="AW437" s="13" t="s">
        <v>36</v>
      </c>
      <c r="AX437" s="13" t="s">
        <v>76</v>
      </c>
      <c r="AY437" s="235" t="s">
        <v>123</v>
      </c>
    </row>
    <row r="438" s="13" customFormat="1">
      <c r="A438" s="13"/>
      <c r="B438" s="225"/>
      <c r="C438" s="226"/>
      <c r="D438" s="227" t="s">
        <v>134</v>
      </c>
      <c r="E438" s="228" t="s">
        <v>28</v>
      </c>
      <c r="F438" s="229" t="s">
        <v>651</v>
      </c>
      <c r="G438" s="226"/>
      <c r="H438" s="228" t="s">
        <v>28</v>
      </c>
      <c r="I438" s="230"/>
      <c r="J438" s="226"/>
      <c r="K438" s="226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134</v>
      </c>
      <c r="AU438" s="235" t="s">
        <v>86</v>
      </c>
      <c r="AV438" s="13" t="s">
        <v>84</v>
      </c>
      <c r="AW438" s="13" t="s">
        <v>36</v>
      </c>
      <c r="AX438" s="13" t="s">
        <v>76</v>
      </c>
      <c r="AY438" s="235" t="s">
        <v>123</v>
      </c>
    </row>
    <row r="439" s="14" customFormat="1">
      <c r="A439" s="14"/>
      <c r="B439" s="236"/>
      <c r="C439" s="237"/>
      <c r="D439" s="227" t="s">
        <v>134</v>
      </c>
      <c r="E439" s="238" t="s">
        <v>28</v>
      </c>
      <c r="F439" s="239" t="s">
        <v>652</v>
      </c>
      <c r="G439" s="237"/>
      <c r="H439" s="240">
        <v>3.2999999999999998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6" t="s">
        <v>134</v>
      </c>
      <c r="AU439" s="246" t="s">
        <v>86</v>
      </c>
      <c r="AV439" s="14" t="s">
        <v>86</v>
      </c>
      <c r="AW439" s="14" t="s">
        <v>36</v>
      </c>
      <c r="AX439" s="14" t="s">
        <v>84</v>
      </c>
      <c r="AY439" s="246" t="s">
        <v>123</v>
      </c>
    </row>
    <row r="440" s="2" customFormat="1" ht="16.5" customHeight="1">
      <c r="A440" s="41"/>
      <c r="B440" s="42"/>
      <c r="C440" s="207" t="s">
        <v>653</v>
      </c>
      <c r="D440" s="207" t="s">
        <v>125</v>
      </c>
      <c r="E440" s="208" t="s">
        <v>654</v>
      </c>
      <c r="F440" s="209" t="s">
        <v>655</v>
      </c>
      <c r="G440" s="210" t="s">
        <v>128</v>
      </c>
      <c r="H440" s="211">
        <v>3.2999999999999998</v>
      </c>
      <c r="I440" s="212"/>
      <c r="J440" s="213">
        <f>ROUND(I440*H440,2)</f>
        <v>0</v>
      </c>
      <c r="K440" s="209" t="s">
        <v>129</v>
      </c>
      <c r="L440" s="47"/>
      <c r="M440" s="214" t="s">
        <v>28</v>
      </c>
      <c r="N440" s="215" t="s">
        <v>47</v>
      </c>
      <c r="O440" s="87"/>
      <c r="P440" s="216">
        <f>O440*H440</f>
        <v>0</v>
      </c>
      <c r="Q440" s="216">
        <v>0.0020999999999999999</v>
      </c>
      <c r="R440" s="216">
        <f>Q440*H440</f>
        <v>0.0069299999999999995</v>
      </c>
      <c r="S440" s="216">
        <v>0</v>
      </c>
      <c r="T440" s="21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8" t="s">
        <v>130</v>
      </c>
      <c r="AT440" s="218" t="s">
        <v>125</v>
      </c>
      <c r="AU440" s="218" t="s">
        <v>86</v>
      </c>
      <c r="AY440" s="20" t="s">
        <v>123</v>
      </c>
      <c r="BE440" s="219">
        <f>IF(N440="základní",J440,0)</f>
        <v>0</v>
      </c>
      <c r="BF440" s="219">
        <f>IF(N440="snížená",J440,0)</f>
        <v>0</v>
      </c>
      <c r="BG440" s="219">
        <f>IF(N440="zákl. přenesená",J440,0)</f>
        <v>0</v>
      </c>
      <c r="BH440" s="219">
        <f>IF(N440="sníž. přenesená",J440,0)</f>
        <v>0</v>
      </c>
      <c r="BI440" s="219">
        <f>IF(N440="nulová",J440,0)</f>
        <v>0</v>
      </c>
      <c r="BJ440" s="20" t="s">
        <v>84</v>
      </c>
      <c r="BK440" s="219">
        <f>ROUND(I440*H440,2)</f>
        <v>0</v>
      </c>
      <c r="BL440" s="20" t="s">
        <v>130</v>
      </c>
      <c r="BM440" s="218" t="s">
        <v>656</v>
      </c>
    </row>
    <row r="441" s="2" customFormat="1">
      <c r="A441" s="41"/>
      <c r="B441" s="42"/>
      <c r="C441" s="43"/>
      <c r="D441" s="220" t="s">
        <v>132</v>
      </c>
      <c r="E441" s="43"/>
      <c r="F441" s="221" t="s">
        <v>657</v>
      </c>
      <c r="G441" s="43"/>
      <c r="H441" s="43"/>
      <c r="I441" s="222"/>
      <c r="J441" s="43"/>
      <c r="K441" s="43"/>
      <c r="L441" s="47"/>
      <c r="M441" s="223"/>
      <c r="N441" s="22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132</v>
      </c>
      <c r="AU441" s="20" t="s">
        <v>86</v>
      </c>
    </row>
    <row r="442" s="2" customFormat="1" ht="16.5" customHeight="1">
      <c r="A442" s="41"/>
      <c r="B442" s="42"/>
      <c r="C442" s="207" t="s">
        <v>658</v>
      </c>
      <c r="D442" s="207" t="s">
        <v>125</v>
      </c>
      <c r="E442" s="208" t="s">
        <v>659</v>
      </c>
      <c r="F442" s="209" t="s">
        <v>660</v>
      </c>
      <c r="G442" s="210" t="s">
        <v>166</v>
      </c>
      <c r="H442" s="211">
        <v>8</v>
      </c>
      <c r="I442" s="212"/>
      <c r="J442" s="213">
        <f>ROUND(I442*H442,2)</f>
        <v>0</v>
      </c>
      <c r="K442" s="209" t="s">
        <v>28</v>
      </c>
      <c r="L442" s="47"/>
      <c r="M442" s="214" t="s">
        <v>28</v>
      </c>
      <c r="N442" s="215" t="s">
        <v>47</v>
      </c>
      <c r="O442" s="87"/>
      <c r="P442" s="216">
        <f>O442*H442</f>
        <v>0</v>
      </c>
      <c r="Q442" s="216">
        <v>0.0011299999999999999</v>
      </c>
      <c r="R442" s="216">
        <f>Q442*H442</f>
        <v>0.0090399999999999994</v>
      </c>
      <c r="S442" s="216">
        <v>0.010999999999999999</v>
      </c>
      <c r="T442" s="217">
        <f>S442*H442</f>
        <v>0.087999999999999995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130</v>
      </c>
      <c r="AT442" s="218" t="s">
        <v>125</v>
      </c>
      <c r="AU442" s="218" t="s">
        <v>86</v>
      </c>
      <c r="AY442" s="20" t="s">
        <v>123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20" t="s">
        <v>84</v>
      </c>
      <c r="BK442" s="219">
        <f>ROUND(I442*H442,2)</f>
        <v>0</v>
      </c>
      <c r="BL442" s="20" t="s">
        <v>130</v>
      </c>
      <c r="BM442" s="218" t="s">
        <v>661</v>
      </c>
    </row>
    <row r="443" s="13" customFormat="1">
      <c r="A443" s="13"/>
      <c r="B443" s="225"/>
      <c r="C443" s="226"/>
      <c r="D443" s="227" t="s">
        <v>134</v>
      </c>
      <c r="E443" s="228" t="s">
        <v>28</v>
      </c>
      <c r="F443" s="229" t="s">
        <v>135</v>
      </c>
      <c r="G443" s="226"/>
      <c r="H443" s="228" t="s">
        <v>28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134</v>
      </c>
      <c r="AU443" s="235" t="s">
        <v>86</v>
      </c>
      <c r="AV443" s="13" t="s">
        <v>84</v>
      </c>
      <c r="AW443" s="13" t="s">
        <v>36</v>
      </c>
      <c r="AX443" s="13" t="s">
        <v>76</v>
      </c>
      <c r="AY443" s="235" t="s">
        <v>123</v>
      </c>
    </row>
    <row r="444" s="14" customFormat="1">
      <c r="A444" s="14"/>
      <c r="B444" s="236"/>
      <c r="C444" s="237"/>
      <c r="D444" s="227" t="s">
        <v>134</v>
      </c>
      <c r="E444" s="238" t="s">
        <v>28</v>
      </c>
      <c r="F444" s="239" t="s">
        <v>662</v>
      </c>
      <c r="G444" s="237"/>
      <c r="H444" s="240">
        <v>8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134</v>
      </c>
      <c r="AU444" s="246" t="s">
        <v>86</v>
      </c>
      <c r="AV444" s="14" t="s">
        <v>86</v>
      </c>
      <c r="AW444" s="14" t="s">
        <v>36</v>
      </c>
      <c r="AX444" s="14" t="s">
        <v>84</v>
      </c>
      <c r="AY444" s="246" t="s">
        <v>123</v>
      </c>
    </row>
    <row r="445" s="2" customFormat="1" ht="21.75" customHeight="1">
      <c r="A445" s="41"/>
      <c r="B445" s="42"/>
      <c r="C445" s="207" t="s">
        <v>663</v>
      </c>
      <c r="D445" s="207" t="s">
        <v>125</v>
      </c>
      <c r="E445" s="208" t="s">
        <v>664</v>
      </c>
      <c r="F445" s="209" t="s">
        <v>665</v>
      </c>
      <c r="G445" s="210" t="s">
        <v>296</v>
      </c>
      <c r="H445" s="211">
        <v>1</v>
      </c>
      <c r="I445" s="212"/>
      <c r="J445" s="213">
        <f>ROUND(I445*H445,2)</f>
        <v>0</v>
      </c>
      <c r="K445" s="209" t="s">
        <v>28</v>
      </c>
      <c r="L445" s="47"/>
      <c r="M445" s="214" t="s">
        <v>28</v>
      </c>
      <c r="N445" s="215" t="s">
        <v>47</v>
      </c>
      <c r="O445" s="87"/>
      <c r="P445" s="216">
        <f>O445*H445</f>
        <v>0</v>
      </c>
      <c r="Q445" s="216">
        <v>0</v>
      </c>
      <c r="R445" s="216">
        <f>Q445*H445</f>
        <v>0</v>
      </c>
      <c r="S445" s="216">
        <v>0</v>
      </c>
      <c r="T445" s="217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8" t="s">
        <v>130</v>
      </c>
      <c r="AT445" s="218" t="s">
        <v>125</v>
      </c>
      <c r="AU445" s="218" t="s">
        <v>86</v>
      </c>
      <c r="AY445" s="20" t="s">
        <v>123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20" t="s">
        <v>84</v>
      </c>
      <c r="BK445" s="219">
        <f>ROUND(I445*H445,2)</f>
        <v>0</v>
      </c>
      <c r="BL445" s="20" t="s">
        <v>130</v>
      </c>
      <c r="BM445" s="218" t="s">
        <v>666</v>
      </c>
    </row>
    <row r="446" s="12" customFormat="1" ht="22.8" customHeight="1">
      <c r="A446" s="12"/>
      <c r="B446" s="191"/>
      <c r="C446" s="192"/>
      <c r="D446" s="193" t="s">
        <v>75</v>
      </c>
      <c r="E446" s="205" t="s">
        <v>667</v>
      </c>
      <c r="F446" s="205" t="s">
        <v>668</v>
      </c>
      <c r="G446" s="192"/>
      <c r="H446" s="192"/>
      <c r="I446" s="195"/>
      <c r="J446" s="206">
        <f>BK446</f>
        <v>0</v>
      </c>
      <c r="K446" s="192"/>
      <c r="L446" s="197"/>
      <c r="M446" s="198"/>
      <c r="N446" s="199"/>
      <c r="O446" s="199"/>
      <c r="P446" s="200">
        <f>SUM(P447:P464)</f>
        <v>0</v>
      </c>
      <c r="Q446" s="199"/>
      <c r="R446" s="200">
        <f>SUM(R447:R464)</f>
        <v>0</v>
      </c>
      <c r="S446" s="199"/>
      <c r="T446" s="201">
        <f>SUM(T447:T464)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2" t="s">
        <v>84</v>
      </c>
      <c r="AT446" s="203" t="s">
        <v>75</v>
      </c>
      <c r="AU446" s="203" t="s">
        <v>84</v>
      </c>
      <c r="AY446" s="202" t="s">
        <v>123</v>
      </c>
      <c r="BK446" s="204">
        <f>SUM(BK447:BK464)</f>
        <v>0</v>
      </c>
    </row>
    <row r="447" s="2" customFormat="1" ht="21.75" customHeight="1">
      <c r="A447" s="41"/>
      <c r="B447" s="42"/>
      <c r="C447" s="207" t="s">
        <v>669</v>
      </c>
      <c r="D447" s="207" t="s">
        <v>125</v>
      </c>
      <c r="E447" s="208" t="s">
        <v>670</v>
      </c>
      <c r="F447" s="209" t="s">
        <v>671</v>
      </c>
      <c r="G447" s="210" t="s">
        <v>224</v>
      </c>
      <c r="H447" s="211">
        <v>76.691000000000002</v>
      </c>
      <c r="I447" s="212"/>
      <c r="J447" s="213">
        <f>ROUND(I447*H447,2)</f>
        <v>0</v>
      </c>
      <c r="K447" s="209" t="s">
        <v>129</v>
      </c>
      <c r="L447" s="47"/>
      <c r="M447" s="214" t="s">
        <v>28</v>
      </c>
      <c r="N447" s="215" t="s">
        <v>47</v>
      </c>
      <c r="O447" s="87"/>
      <c r="P447" s="216">
        <f>O447*H447</f>
        <v>0</v>
      </c>
      <c r="Q447" s="216">
        <v>0</v>
      </c>
      <c r="R447" s="216">
        <f>Q447*H447</f>
        <v>0</v>
      </c>
      <c r="S447" s="216">
        <v>0</v>
      </c>
      <c r="T447" s="21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8" t="s">
        <v>130</v>
      </c>
      <c r="AT447" s="218" t="s">
        <v>125</v>
      </c>
      <c r="AU447" s="218" t="s">
        <v>86</v>
      </c>
      <c r="AY447" s="20" t="s">
        <v>123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20" t="s">
        <v>84</v>
      </c>
      <c r="BK447" s="219">
        <f>ROUND(I447*H447,2)</f>
        <v>0</v>
      </c>
      <c r="BL447" s="20" t="s">
        <v>130</v>
      </c>
      <c r="BM447" s="218" t="s">
        <v>672</v>
      </c>
    </row>
    <row r="448" s="2" customFormat="1">
      <c r="A448" s="41"/>
      <c r="B448" s="42"/>
      <c r="C448" s="43"/>
      <c r="D448" s="220" t="s">
        <v>132</v>
      </c>
      <c r="E448" s="43"/>
      <c r="F448" s="221" t="s">
        <v>673</v>
      </c>
      <c r="G448" s="43"/>
      <c r="H448" s="43"/>
      <c r="I448" s="222"/>
      <c r="J448" s="43"/>
      <c r="K448" s="43"/>
      <c r="L448" s="47"/>
      <c r="M448" s="223"/>
      <c r="N448" s="22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132</v>
      </c>
      <c r="AU448" s="20" t="s">
        <v>86</v>
      </c>
    </row>
    <row r="449" s="2" customFormat="1" ht="24.15" customHeight="1">
      <c r="A449" s="41"/>
      <c r="B449" s="42"/>
      <c r="C449" s="207" t="s">
        <v>674</v>
      </c>
      <c r="D449" s="207" t="s">
        <v>125</v>
      </c>
      <c r="E449" s="208" t="s">
        <v>675</v>
      </c>
      <c r="F449" s="209" t="s">
        <v>676</v>
      </c>
      <c r="G449" s="210" t="s">
        <v>224</v>
      </c>
      <c r="H449" s="211">
        <v>1227.056</v>
      </c>
      <c r="I449" s="212"/>
      <c r="J449" s="213">
        <f>ROUND(I449*H449,2)</f>
        <v>0</v>
      </c>
      <c r="K449" s="209" t="s">
        <v>129</v>
      </c>
      <c r="L449" s="47"/>
      <c r="M449" s="214" t="s">
        <v>28</v>
      </c>
      <c r="N449" s="215" t="s">
        <v>47</v>
      </c>
      <c r="O449" s="87"/>
      <c r="P449" s="216">
        <f>O449*H449</f>
        <v>0</v>
      </c>
      <c r="Q449" s="216">
        <v>0</v>
      </c>
      <c r="R449" s="216">
        <f>Q449*H449</f>
        <v>0</v>
      </c>
      <c r="S449" s="216">
        <v>0</v>
      </c>
      <c r="T449" s="21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8" t="s">
        <v>130</v>
      </c>
      <c r="AT449" s="218" t="s">
        <v>125</v>
      </c>
      <c r="AU449" s="218" t="s">
        <v>86</v>
      </c>
      <c r="AY449" s="20" t="s">
        <v>123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20" t="s">
        <v>84</v>
      </c>
      <c r="BK449" s="219">
        <f>ROUND(I449*H449,2)</f>
        <v>0</v>
      </c>
      <c r="BL449" s="20" t="s">
        <v>130</v>
      </c>
      <c r="BM449" s="218" t="s">
        <v>677</v>
      </c>
    </row>
    <row r="450" s="2" customFormat="1">
      <c r="A450" s="41"/>
      <c r="B450" s="42"/>
      <c r="C450" s="43"/>
      <c r="D450" s="220" t="s">
        <v>132</v>
      </c>
      <c r="E450" s="43"/>
      <c r="F450" s="221" t="s">
        <v>678</v>
      </c>
      <c r="G450" s="43"/>
      <c r="H450" s="43"/>
      <c r="I450" s="222"/>
      <c r="J450" s="43"/>
      <c r="K450" s="43"/>
      <c r="L450" s="47"/>
      <c r="M450" s="223"/>
      <c r="N450" s="22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132</v>
      </c>
      <c r="AU450" s="20" t="s">
        <v>86</v>
      </c>
    </row>
    <row r="451" s="14" customFormat="1">
      <c r="A451" s="14"/>
      <c r="B451" s="236"/>
      <c r="C451" s="237"/>
      <c r="D451" s="227" t="s">
        <v>134</v>
      </c>
      <c r="E451" s="237"/>
      <c r="F451" s="239" t="s">
        <v>679</v>
      </c>
      <c r="G451" s="237"/>
      <c r="H451" s="240">
        <v>1227.056</v>
      </c>
      <c r="I451" s="241"/>
      <c r="J451" s="237"/>
      <c r="K451" s="237"/>
      <c r="L451" s="242"/>
      <c r="M451" s="243"/>
      <c r="N451" s="244"/>
      <c r="O451" s="244"/>
      <c r="P451" s="244"/>
      <c r="Q451" s="244"/>
      <c r="R451" s="244"/>
      <c r="S451" s="244"/>
      <c r="T451" s="24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6" t="s">
        <v>134</v>
      </c>
      <c r="AU451" s="246" t="s">
        <v>86</v>
      </c>
      <c r="AV451" s="14" t="s">
        <v>86</v>
      </c>
      <c r="AW451" s="14" t="s">
        <v>4</v>
      </c>
      <c r="AX451" s="14" t="s">
        <v>84</v>
      </c>
      <c r="AY451" s="246" t="s">
        <v>123</v>
      </c>
    </row>
    <row r="452" s="2" customFormat="1" ht="24.15" customHeight="1">
      <c r="A452" s="41"/>
      <c r="B452" s="42"/>
      <c r="C452" s="207" t="s">
        <v>680</v>
      </c>
      <c r="D452" s="207" t="s">
        <v>125</v>
      </c>
      <c r="E452" s="208" t="s">
        <v>681</v>
      </c>
      <c r="F452" s="209" t="s">
        <v>682</v>
      </c>
      <c r="G452" s="210" t="s">
        <v>224</v>
      </c>
      <c r="H452" s="211">
        <v>76.691000000000002</v>
      </c>
      <c r="I452" s="212"/>
      <c r="J452" s="213">
        <f>ROUND(I452*H452,2)</f>
        <v>0</v>
      </c>
      <c r="K452" s="209" t="s">
        <v>129</v>
      </c>
      <c r="L452" s="47"/>
      <c r="M452" s="214" t="s">
        <v>28</v>
      </c>
      <c r="N452" s="215" t="s">
        <v>47</v>
      </c>
      <c r="O452" s="87"/>
      <c r="P452" s="216">
        <f>O452*H452</f>
        <v>0</v>
      </c>
      <c r="Q452" s="216">
        <v>0</v>
      </c>
      <c r="R452" s="216">
        <f>Q452*H452</f>
        <v>0</v>
      </c>
      <c r="S452" s="216">
        <v>0</v>
      </c>
      <c r="T452" s="21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8" t="s">
        <v>130</v>
      </c>
      <c r="AT452" s="218" t="s">
        <v>125</v>
      </c>
      <c r="AU452" s="218" t="s">
        <v>86</v>
      </c>
      <c r="AY452" s="20" t="s">
        <v>123</v>
      </c>
      <c r="BE452" s="219">
        <f>IF(N452="základní",J452,0)</f>
        <v>0</v>
      </c>
      <c r="BF452" s="219">
        <f>IF(N452="snížená",J452,0)</f>
        <v>0</v>
      </c>
      <c r="BG452" s="219">
        <f>IF(N452="zákl. přenesená",J452,0)</f>
        <v>0</v>
      </c>
      <c r="BH452" s="219">
        <f>IF(N452="sníž. přenesená",J452,0)</f>
        <v>0</v>
      </c>
      <c r="BI452" s="219">
        <f>IF(N452="nulová",J452,0)</f>
        <v>0</v>
      </c>
      <c r="BJ452" s="20" t="s">
        <v>84</v>
      </c>
      <c r="BK452" s="219">
        <f>ROUND(I452*H452,2)</f>
        <v>0</v>
      </c>
      <c r="BL452" s="20" t="s">
        <v>130</v>
      </c>
      <c r="BM452" s="218" t="s">
        <v>683</v>
      </c>
    </row>
    <row r="453" s="2" customFormat="1">
      <c r="A453" s="41"/>
      <c r="B453" s="42"/>
      <c r="C453" s="43"/>
      <c r="D453" s="220" t="s">
        <v>132</v>
      </c>
      <c r="E453" s="43"/>
      <c r="F453" s="221" t="s">
        <v>684</v>
      </c>
      <c r="G453" s="43"/>
      <c r="H453" s="43"/>
      <c r="I453" s="222"/>
      <c r="J453" s="43"/>
      <c r="K453" s="43"/>
      <c r="L453" s="47"/>
      <c r="M453" s="223"/>
      <c r="N453" s="224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132</v>
      </c>
      <c r="AU453" s="20" t="s">
        <v>86</v>
      </c>
    </row>
    <row r="454" s="2" customFormat="1" ht="24.15" customHeight="1">
      <c r="A454" s="41"/>
      <c r="B454" s="42"/>
      <c r="C454" s="207" t="s">
        <v>685</v>
      </c>
      <c r="D454" s="207" t="s">
        <v>125</v>
      </c>
      <c r="E454" s="208" t="s">
        <v>686</v>
      </c>
      <c r="F454" s="209" t="s">
        <v>687</v>
      </c>
      <c r="G454" s="210" t="s">
        <v>224</v>
      </c>
      <c r="H454" s="211">
        <v>6.6150000000000002</v>
      </c>
      <c r="I454" s="212"/>
      <c r="J454" s="213">
        <f>ROUND(I454*H454,2)</f>
        <v>0</v>
      </c>
      <c r="K454" s="209" t="s">
        <v>129</v>
      </c>
      <c r="L454" s="47"/>
      <c r="M454" s="214" t="s">
        <v>28</v>
      </c>
      <c r="N454" s="215" t="s">
        <v>47</v>
      </c>
      <c r="O454" s="87"/>
      <c r="P454" s="216">
        <f>O454*H454</f>
        <v>0</v>
      </c>
      <c r="Q454" s="216">
        <v>0</v>
      </c>
      <c r="R454" s="216">
        <f>Q454*H454</f>
        <v>0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130</v>
      </c>
      <c r="AT454" s="218" t="s">
        <v>125</v>
      </c>
      <c r="AU454" s="218" t="s">
        <v>86</v>
      </c>
      <c r="AY454" s="20" t="s">
        <v>123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20" t="s">
        <v>84</v>
      </c>
      <c r="BK454" s="219">
        <f>ROUND(I454*H454,2)</f>
        <v>0</v>
      </c>
      <c r="BL454" s="20" t="s">
        <v>130</v>
      </c>
      <c r="BM454" s="218" t="s">
        <v>688</v>
      </c>
    </row>
    <row r="455" s="2" customFormat="1">
      <c r="A455" s="41"/>
      <c r="B455" s="42"/>
      <c r="C455" s="43"/>
      <c r="D455" s="220" t="s">
        <v>132</v>
      </c>
      <c r="E455" s="43"/>
      <c r="F455" s="221" t="s">
        <v>689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132</v>
      </c>
      <c r="AU455" s="20" t="s">
        <v>86</v>
      </c>
    </row>
    <row r="456" s="14" customFormat="1">
      <c r="A456" s="14"/>
      <c r="B456" s="236"/>
      <c r="C456" s="237"/>
      <c r="D456" s="227" t="s">
        <v>134</v>
      </c>
      <c r="E456" s="238" t="s">
        <v>28</v>
      </c>
      <c r="F456" s="239" t="s">
        <v>690</v>
      </c>
      <c r="G456" s="237"/>
      <c r="H456" s="240">
        <v>6.6150000000000002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134</v>
      </c>
      <c r="AU456" s="246" t="s">
        <v>86</v>
      </c>
      <c r="AV456" s="14" t="s">
        <v>86</v>
      </c>
      <c r="AW456" s="14" t="s">
        <v>36</v>
      </c>
      <c r="AX456" s="14" t="s">
        <v>84</v>
      </c>
      <c r="AY456" s="246" t="s">
        <v>123</v>
      </c>
    </row>
    <row r="457" s="2" customFormat="1" ht="24.15" customHeight="1">
      <c r="A457" s="41"/>
      <c r="B457" s="42"/>
      <c r="C457" s="207" t="s">
        <v>691</v>
      </c>
      <c r="D457" s="207" t="s">
        <v>125</v>
      </c>
      <c r="E457" s="208" t="s">
        <v>692</v>
      </c>
      <c r="F457" s="209" t="s">
        <v>693</v>
      </c>
      <c r="G457" s="210" t="s">
        <v>224</v>
      </c>
      <c r="H457" s="211">
        <v>2.75</v>
      </c>
      <c r="I457" s="212"/>
      <c r="J457" s="213">
        <f>ROUND(I457*H457,2)</f>
        <v>0</v>
      </c>
      <c r="K457" s="209" t="s">
        <v>129</v>
      </c>
      <c r="L457" s="47"/>
      <c r="M457" s="214" t="s">
        <v>28</v>
      </c>
      <c r="N457" s="215" t="s">
        <v>47</v>
      </c>
      <c r="O457" s="87"/>
      <c r="P457" s="216">
        <f>O457*H457</f>
        <v>0</v>
      </c>
      <c r="Q457" s="216">
        <v>0</v>
      </c>
      <c r="R457" s="216">
        <f>Q457*H457</f>
        <v>0</v>
      </c>
      <c r="S457" s="216">
        <v>0</v>
      </c>
      <c r="T457" s="217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8" t="s">
        <v>130</v>
      </c>
      <c r="AT457" s="218" t="s">
        <v>125</v>
      </c>
      <c r="AU457" s="218" t="s">
        <v>86</v>
      </c>
      <c r="AY457" s="20" t="s">
        <v>123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20" t="s">
        <v>84</v>
      </c>
      <c r="BK457" s="219">
        <f>ROUND(I457*H457,2)</f>
        <v>0</v>
      </c>
      <c r="BL457" s="20" t="s">
        <v>130</v>
      </c>
      <c r="BM457" s="218" t="s">
        <v>694</v>
      </c>
    </row>
    <row r="458" s="2" customFormat="1">
      <c r="A458" s="41"/>
      <c r="B458" s="42"/>
      <c r="C458" s="43"/>
      <c r="D458" s="220" t="s">
        <v>132</v>
      </c>
      <c r="E458" s="43"/>
      <c r="F458" s="221" t="s">
        <v>695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132</v>
      </c>
      <c r="AU458" s="20" t="s">
        <v>86</v>
      </c>
    </row>
    <row r="459" s="2" customFormat="1" ht="24.15" customHeight="1">
      <c r="A459" s="41"/>
      <c r="B459" s="42"/>
      <c r="C459" s="207" t="s">
        <v>696</v>
      </c>
      <c r="D459" s="207" t="s">
        <v>125</v>
      </c>
      <c r="E459" s="208" t="s">
        <v>697</v>
      </c>
      <c r="F459" s="209" t="s">
        <v>698</v>
      </c>
      <c r="G459" s="210" t="s">
        <v>224</v>
      </c>
      <c r="H459" s="211">
        <v>62.722000000000001</v>
      </c>
      <c r="I459" s="212"/>
      <c r="J459" s="213">
        <f>ROUND(I459*H459,2)</f>
        <v>0</v>
      </c>
      <c r="K459" s="209" t="s">
        <v>129</v>
      </c>
      <c r="L459" s="47"/>
      <c r="M459" s="214" t="s">
        <v>28</v>
      </c>
      <c r="N459" s="215" t="s">
        <v>47</v>
      </c>
      <c r="O459" s="87"/>
      <c r="P459" s="216">
        <f>O459*H459</f>
        <v>0</v>
      </c>
      <c r="Q459" s="216">
        <v>0</v>
      </c>
      <c r="R459" s="216">
        <f>Q459*H459</f>
        <v>0</v>
      </c>
      <c r="S459" s="216">
        <v>0</v>
      </c>
      <c r="T459" s="217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8" t="s">
        <v>130</v>
      </c>
      <c r="AT459" s="218" t="s">
        <v>125</v>
      </c>
      <c r="AU459" s="218" t="s">
        <v>86</v>
      </c>
      <c r="AY459" s="20" t="s">
        <v>123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20" t="s">
        <v>84</v>
      </c>
      <c r="BK459" s="219">
        <f>ROUND(I459*H459,2)</f>
        <v>0</v>
      </c>
      <c r="BL459" s="20" t="s">
        <v>130</v>
      </c>
      <c r="BM459" s="218" t="s">
        <v>699</v>
      </c>
    </row>
    <row r="460" s="2" customFormat="1">
      <c r="A460" s="41"/>
      <c r="B460" s="42"/>
      <c r="C460" s="43"/>
      <c r="D460" s="220" t="s">
        <v>132</v>
      </c>
      <c r="E460" s="43"/>
      <c r="F460" s="221" t="s">
        <v>700</v>
      </c>
      <c r="G460" s="43"/>
      <c r="H460" s="43"/>
      <c r="I460" s="222"/>
      <c r="J460" s="43"/>
      <c r="K460" s="43"/>
      <c r="L460" s="47"/>
      <c r="M460" s="223"/>
      <c r="N460" s="22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132</v>
      </c>
      <c r="AU460" s="20" t="s">
        <v>86</v>
      </c>
    </row>
    <row r="461" s="2" customFormat="1" ht="24.15" customHeight="1">
      <c r="A461" s="41"/>
      <c r="B461" s="42"/>
      <c r="C461" s="207" t="s">
        <v>701</v>
      </c>
      <c r="D461" s="207" t="s">
        <v>125</v>
      </c>
      <c r="E461" s="208" t="s">
        <v>702</v>
      </c>
      <c r="F461" s="209" t="s">
        <v>223</v>
      </c>
      <c r="G461" s="210" t="s">
        <v>224</v>
      </c>
      <c r="H461" s="211">
        <v>3.944</v>
      </c>
      <c r="I461" s="212"/>
      <c r="J461" s="213">
        <f>ROUND(I461*H461,2)</f>
        <v>0</v>
      </c>
      <c r="K461" s="209" t="s">
        <v>129</v>
      </c>
      <c r="L461" s="47"/>
      <c r="M461" s="214" t="s">
        <v>28</v>
      </c>
      <c r="N461" s="215" t="s">
        <v>47</v>
      </c>
      <c r="O461" s="87"/>
      <c r="P461" s="216">
        <f>O461*H461</f>
        <v>0</v>
      </c>
      <c r="Q461" s="216">
        <v>0</v>
      </c>
      <c r="R461" s="216">
        <f>Q461*H461</f>
        <v>0</v>
      </c>
      <c r="S461" s="216">
        <v>0</v>
      </c>
      <c r="T461" s="217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8" t="s">
        <v>130</v>
      </c>
      <c r="AT461" s="218" t="s">
        <v>125</v>
      </c>
      <c r="AU461" s="218" t="s">
        <v>86</v>
      </c>
      <c r="AY461" s="20" t="s">
        <v>123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20" t="s">
        <v>84</v>
      </c>
      <c r="BK461" s="219">
        <f>ROUND(I461*H461,2)</f>
        <v>0</v>
      </c>
      <c r="BL461" s="20" t="s">
        <v>130</v>
      </c>
      <c r="BM461" s="218" t="s">
        <v>703</v>
      </c>
    </row>
    <row r="462" s="2" customFormat="1">
      <c r="A462" s="41"/>
      <c r="B462" s="42"/>
      <c r="C462" s="43"/>
      <c r="D462" s="220" t="s">
        <v>132</v>
      </c>
      <c r="E462" s="43"/>
      <c r="F462" s="221" t="s">
        <v>704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132</v>
      </c>
      <c r="AU462" s="20" t="s">
        <v>86</v>
      </c>
    </row>
    <row r="463" s="2" customFormat="1" ht="24.15" customHeight="1">
      <c r="A463" s="41"/>
      <c r="B463" s="42"/>
      <c r="C463" s="207" t="s">
        <v>705</v>
      </c>
      <c r="D463" s="207" t="s">
        <v>125</v>
      </c>
      <c r="E463" s="208" t="s">
        <v>706</v>
      </c>
      <c r="F463" s="209" t="s">
        <v>707</v>
      </c>
      <c r="G463" s="210" t="s">
        <v>224</v>
      </c>
      <c r="H463" s="211">
        <v>0.66000000000000003</v>
      </c>
      <c r="I463" s="212"/>
      <c r="J463" s="213">
        <f>ROUND(I463*H463,2)</f>
        <v>0</v>
      </c>
      <c r="K463" s="209" t="s">
        <v>129</v>
      </c>
      <c r="L463" s="47"/>
      <c r="M463" s="214" t="s">
        <v>28</v>
      </c>
      <c r="N463" s="215" t="s">
        <v>47</v>
      </c>
      <c r="O463" s="87"/>
      <c r="P463" s="216">
        <f>O463*H463</f>
        <v>0</v>
      </c>
      <c r="Q463" s="216">
        <v>0</v>
      </c>
      <c r="R463" s="216">
        <f>Q463*H463</f>
        <v>0</v>
      </c>
      <c r="S463" s="216">
        <v>0</v>
      </c>
      <c r="T463" s="217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8" t="s">
        <v>130</v>
      </c>
      <c r="AT463" s="218" t="s">
        <v>125</v>
      </c>
      <c r="AU463" s="218" t="s">
        <v>86</v>
      </c>
      <c r="AY463" s="20" t="s">
        <v>123</v>
      </c>
      <c r="BE463" s="219">
        <f>IF(N463="základní",J463,0)</f>
        <v>0</v>
      </c>
      <c r="BF463" s="219">
        <f>IF(N463="snížená",J463,0)</f>
        <v>0</v>
      </c>
      <c r="BG463" s="219">
        <f>IF(N463="zákl. přenesená",J463,0)</f>
        <v>0</v>
      </c>
      <c r="BH463" s="219">
        <f>IF(N463="sníž. přenesená",J463,0)</f>
        <v>0</v>
      </c>
      <c r="BI463" s="219">
        <f>IF(N463="nulová",J463,0)</f>
        <v>0</v>
      </c>
      <c r="BJ463" s="20" t="s">
        <v>84</v>
      </c>
      <c r="BK463" s="219">
        <f>ROUND(I463*H463,2)</f>
        <v>0</v>
      </c>
      <c r="BL463" s="20" t="s">
        <v>130</v>
      </c>
      <c r="BM463" s="218" t="s">
        <v>708</v>
      </c>
    </row>
    <row r="464" s="2" customFormat="1">
      <c r="A464" s="41"/>
      <c r="B464" s="42"/>
      <c r="C464" s="43"/>
      <c r="D464" s="220" t="s">
        <v>132</v>
      </c>
      <c r="E464" s="43"/>
      <c r="F464" s="221" t="s">
        <v>709</v>
      </c>
      <c r="G464" s="43"/>
      <c r="H464" s="43"/>
      <c r="I464" s="222"/>
      <c r="J464" s="43"/>
      <c r="K464" s="43"/>
      <c r="L464" s="47"/>
      <c r="M464" s="223"/>
      <c r="N464" s="224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132</v>
      </c>
      <c r="AU464" s="20" t="s">
        <v>86</v>
      </c>
    </row>
    <row r="465" s="12" customFormat="1" ht="22.8" customHeight="1">
      <c r="A465" s="12"/>
      <c r="B465" s="191"/>
      <c r="C465" s="192"/>
      <c r="D465" s="193" t="s">
        <v>75</v>
      </c>
      <c r="E465" s="205" t="s">
        <v>710</v>
      </c>
      <c r="F465" s="205" t="s">
        <v>711</v>
      </c>
      <c r="G465" s="192"/>
      <c r="H465" s="192"/>
      <c r="I465" s="195"/>
      <c r="J465" s="206">
        <f>BK465</f>
        <v>0</v>
      </c>
      <c r="K465" s="192"/>
      <c r="L465" s="197"/>
      <c r="M465" s="198"/>
      <c r="N465" s="199"/>
      <c r="O465" s="199"/>
      <c r="P465" s="200">
        <f>SUM(P466:P469)</f>
        <v>0</v>
      </c>
      <c r="Q465" s="199"/>
      <c r="R465" s="200">
        <f>SUM(R466:R469)</f>
        <v>0</v>
      </c>
      <c r="S465" s="199"/>
      <c r="T465" s="201">
        <f>SUM(T466:T469)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2" t="s">
        <v>84</v>
      </c>
      <c r="AT465" s="203" t="s">
        <v>75</v>
      </c>
      <c r="AU465" s="203" t="s">
        <v>84</v>
      </c>
      <c r="AY465" s="202" t="s">
        <v>123</v>
      </c>
      <c r="BK465" s="204">
        <f>SUM(BK466:BK469)</f>
        <v>0</v>
      </c>
    </row>
    <row r="466" s="2" customFormat="1" ht="24.15" customHeight="1">
      <c r="A466" s="41"/>
      <c r="B466" s="42"/>
      <c r="C466" s="207" t="s">
        <v>712</v>
      </c>
      <c r="D466" s="207" t="s">
        <v>125</v>
      </c>
      <c r="E466" s="208" t="s">
        <v>713</v>
      </c>
      <c r="F466" s="209" t="s">
        <v>714</v>
      </c>
      <c r="G466" s="210" t="s">
        <v>224</v>
      </c>
      <c r="H466" s="211">
        <v>103.235</v>
      </c>
      <c r="I466" s="212"/>
      <c r="J466" s="213">
        <f>ROUND(I466*H466,2)</f>
        <v>0</v>
      </c>
      <c r="K466" s="209" t="s">
        <v>129</v>
      </c>
      <c r="L466" s="47"/>
      <c r="M466" s="214" t="s">
        <v>28</v>
      </c>
      <c r="N466" s="215" t="s">
        <v>47</v>
      </c>
      <c r="O466" s="87"/>
      <c r="P466" s="216">
        <f>O466*H466</f>
        <v>0</v>
      </c>
      <c r="Q466" s="216">
        <v>0</v>
      </c>
      <c r="R466" s="216">
        <f>Q466*H466</f>
        <v>0</v>
      </c>
      <c r="S466" s="216">
        <v>0</v>
      </c>
      <c r="T466" s="217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8" t="s">
        <v>130</v>
      </c>
      <c r="AT466" s="218" t="s">
        <v>125</v>
      </c>
      <c r="AU466" s="218" t="s">
        <v>86</v>
      </c>
      <c r="AY466" s="20" t="s">
        <v>123</v>
      </c>
      <c r="BE466" s="219">
        <f>IF(N466="základní",J466,0)</f>
        <v>0</v>
      </c>
      <c r="BF466" s="219">
        <f>IF(N466="snížená",J466,0)</f>
        <v>0</v>
      </c>
      <c r="BG466" s="219">
        <f>IF(N466="zákl. přenesená",J466,0)</f>
        <v>0</v>
      </c>
      <c r="BH466" s="219">
        <f>IF(N466="sníž. přenesená",J466,0)</f>
        <v>0</v>
      </c>
      <c r="BI466" s="219">
        <f>IF(N466="nulová",J466,0)</f>
        <v>0</v>
      </c>
      <c r="BJ466" s="20" t="s">
        <v>84</v>
      </c>
      <c r="BK466" s="219">
        <f>ROUND(I466*H466,2)</f>
        <v>0</v>
      </c>
      <c r="BL466" s="20" t="s">
        <v>130</v>
      </c>
      <c r="BM466" s="218" t="s">
        <v>715</v>
      </c>
    </row>
    <row r="467" s="2" customFormat="1">
      <c r="A467" s="41"/>
      <c r="B467" s="42"/>
      <c r="C467" s="43"/>
      <c r="D467" s="220" t="s">
        <v>132</v>
      </c>
      <c r="E467" s="43"/>
      <c r="F467" s="221" t="s">
        <v>716</v>
      </c>
      <c r="G467" s="43"/>
      <c r="H467" s="43"/>
      <c r="I467" s="222"/>
      <c r="J467" s="43"/>
      <c r="K467" s="43"/>
      <c r="L467" s="47"/>
      <c r="M467" s="223"/>
      <c r="N467" s="224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132</v>
      </c>
      <c r="AU467" s="20" t="s">
        <v>86</v>
      </c>
    </row>
    <row r="468" s="2" customFormat="1" ht="33" customHeight="1">
      <c r="A468" s="41"/>
      <c r="B468" s="42"/>
      <c r="C468" s="207" t="s">
        <v>717</v>
      </c>
      <c r="D468" s="207" t="s">
        <v>125</v>
      </c>
      <c r="E468" s="208" t="s">
        <v>718</v>
      </c>
      <c r="F468" s="209" t="s">
        <v>719</v>
      </c>
      <c r="G468" s="210" t="s">
        <v>224</v>
      </c>
      <c r="H468" s="211">
        <v>103.235</v>
      </c>
      <c r="I468" s="212"/>
      <c r="J468" s="213">
        <f>ROUND(I468*H468,2)</f>
        <v>0</v>
      </c>
      <c r="K468" s="209" t="s">
        <v>129</v>
      </c>
      <c r="L468" s="47"/>
      <c r="M468" s="214" t="s">
        <v>28</v>
      </c>
      <c r="N468" s="215" t="s">
        <v>47</v>
      </c>
      <c r="O468" s="87"/>
      <c r="P468" s="216">
        <f>O468*H468</f>
        <v>0</v>
      </c>
      <c r="Q468" s="216">
        <v>0</v>
      </c>
      <c r="R468" s="216">
        <f>Q468*H468</f>
        <v>0</v>
      </c>
      <c r="S468" s="216">
        <v>0</v>
      </c>
      <c r="T468" s="217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8" t="s">
        <v>130</v>
      </c>
      <c r="AT468" s="218" t="s">
        <v>125</v>
      </c>
      <c r="AU468" s="218" t="s">
        <v>86</v>
      </c>
      <c r="AY468" s="20" t="s">
        <v>123</v>
      </c>
      <c r="BE468" s="219">
        <f>IF(N468="základní",J468,0)</f>
        <v>0</v>
      </c>
      <c r="BF468" s="219">
        <f>IF(N468="snížená",J468,0)</f>
        <v>0</v>
      </c>
      <c r="BG468" s="219">
        <f>IF(N468="zákl. přenesená",J468,0)</f>
        <v>0</v>
      </c>
      <c r="BH468" s="219">
        <f>IF(N468="sníž. přenesená",J468,0)</f>
        <v>0</v>
      </c>
      <c r="BI468" s="219">
        <f>IF(N468="nulová",J468,0)</f>
        <v>0</v>
      </c>
      <c r="BJ468" s="20" t="s">
        <v>84</v>
      </c>
      <c r="BK468" s="219">
        <f>ROUND(I468*H468,2)</f>
        <v>0</v>
      </c>
      <c r="BL468" s="20" t="s">
        <v>130</v>
      </c>
      <c r="BM468" s="218" t="s">
        <v>720</v>
      </c>
    </row>
    <row r="469" s="2" customFormat="1">
      <c r="A469" s="41"/>
      <c r="B469" s="42"/>
      <c r="C469" s="43"/>
      <c r="D469" s="220" t="s">
        <v>132</v>
      </c>
      <c r="E469" s="43"/>
      <c r="F469" s="221" t="s">
        <v>721</v>
      </c>
      <c r="G469" s="43"/>
      <c r="H469" s="43"/>
      <c r="I469" s="222"/>
      <c r="J469" s="43"/>
      <c r="K469" s="43"/>
      <c r="L469" s="47"/>
      <c r="M469" s="223"/>
      <c r="N469" s="22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132</v>
      </c>
      <c r="AU469" s="20" t="s">
        <v>86</v>
      </c>
    </row>
    <row r="470" s="12" customFormat="1" ht="25.92" customHeight="1">
      <c r="A470" s="12"/>
      <c r="B470" s="191"/>
      <c r="C470" s="192"/>
      <c r="D470" s="193" t="s">
        <v>75</v>
      </c>
      <c r="E470" s="194" t="s">
        <v>722</v>
      </c>
      <c r="F470" s="194" t="s">
        <v>723</v>
      </c>
      <c r="G470" s="192"/>
      <c r="H470" s="192"/>
      <c r="I470" s="195"/>
      <c r="J470" s="196">
        <f>BK470</f>
        <v>0</v>
      </c>
      <c r="K470" s="192"/>
      <c r="L470" s="197"/>
      <c r="M470" s="198"/>
      <c r="N470" s="199"/>
      <c r="O470" s="199"/>
      <c r="P470" s="200">
        <f>P471</f>
        <v>0</v>
      </c>
      <c r="Q470" s="199"/>
      <c r="R470" s="200">
        <f>R471</f>
        <v>0</v>
      </c>
      <c r="S470" s="199"/>
      <c r="T470" s="201">
        <f>T471</f>
        <v>0.27600000000000002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2" t="s">
        <v>86</v>
      </c>
      <c r="AT470" s="203" t="s">
        <v>75</v>
      </c>
      <c r="AU470" s="203" t="s">
        <v>76</v>
      </c>
      <c r="AY470" s="202" t="s">
        <v>123</v>
      </c>
      <c r="BK470" s="204">
        <f>BK471</f>
        <v>0</v>
      </c>
    </row>
    <row r="471" s="12" customFormat="1" ht="22.8" customHeight="1">
      <c r="A471" s="12"/>
      <c r="B471" s="191"/>
      <c r="C471" s="192"/>
      <c r="D471" s="193" t="s">
        <v>75</v>
      </c>
      <c r="E471" s="205" t="s">
        <v>724</v>
      </c>
      <c r="F471" s="205" t="s">
        <v>725</v>
      </c>
      <c r="G471" s="192"/>
      <c r="H471" s="192"/>
      <c r="I471" s="195"/>
      <c r="J471" s="206">
        <f>BK471</f>
        <v>0</v>
      </c>
      <c r="K471" s="192"/>
      <c r="L471" s="197"/>
      <c r="M471" s="198"/>
      <c r="N471" s="199"/>
      <c r="O471" s="199"/>
      <c r="P471" s="200">
        <f>SUM(P472:P476)</f>
        <v>0</v>
      </c>
      <c r="Q471" s="199"/>
      <c r="R471" s="200">
        <f>SUM(R472:R476)</f>
        <v>0</v>
      </c>
      <c r="S471" s="199"/>
      <c r="T471" s="201">
        <f>SUM(T472:T476)</f>
        <v>0.27600000000000002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02" t="s">
        <v>86</v>
      </c>
      <c r="AT471" s="203" t="s">
        <v>75</v>
      </c>
      <c r="AU471" s="203" t="s">
        <v>84</v>
      </c>
      <c r="AY471" s="202" t="s">
        <v>123</v>
      </c>
      <c r="BK471" s="204">
        <f>SUM(BK472:BK476)</f>
        <v>0</v>
      </c>
    </row>
    <row r="472" s="2" customFormat="1" ht="16.5" customHeight="1">
      <c r="A472" s="41"/>
      <c r="B472" s="42"/>
      <c r="C472" s="207" t="s">
        <v>726</v>
      </c>
      <c r="D472" s="207" t="s">
        <v>125</v>
      </c>
      <c r="E472" s="208" t="s">
        <v>727</v>
      </c>
      <c r="F472" s="209" t="s">
        <v>728</v>
      </c>
      <c r="G472" s="210" t="s">
        <v>279</v>
      </c>
      <c r="H472" s="211">
        <v>276</v>
      </c>
      <c r="I472" s="212"/>
      <c r="J472" s="213">
        <f>ROUND(I472*H472,2)</f>
        <v>0</v>
      </c>
      <c r="K472" s="209" t="s">
        <v>129</v>
      </c>
      <c r="L472" s="47"/>
      <c r="M472" s="214" t="s">
        <v>28</v>
      </c>
      <c r="N472" s="215" t="s">
        <v>47</v>
      </c>
      <c r="O472" s="87"/>
      <c r="P472" s="216">
        <f>O472*H472</f>
        <v>0</v>
      </c>
      <c r="Q472" s="216">
        <v>0</v>
      </c>
      <c r="R472" s="216">
        <f>Q472*H472</f>
        <v>0</v>
      </c>
      <c r="S472" s="216">
        <v>0.001</v>
      </c>
      <c r="T472" s="217">
        <f>S472*H472</f>
        <v>0.27600000000000002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8" t="s">
        <v>233</v>
      </c>
      <c r="AT472" s="218" t="s">
        <v>125</v>
      </c>
      <c r="AU472" s="218" t="s">
        <v>86</v>
      </c>
      <c r="AY472" s="20" t="s">
        <v>123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20" t="s">
        <v>84</v>
      </c>
      <c r="BK472" s="219">
        <f>ROUND(I472*H472,2)</f>
        <v>0</v>
      </c>
      <c r="BL472" s="20" t="s">
        <v>233</v>
      </c>
      <c r="BM472" s="218" t="s">
        <v>729</v>
      </c>
    </row>
    <row r="473" s="2" customFormat="1">
      <c r="A473" s="41"/>
      <c r="B473" s="42"/>
      <c r="C473" s="43"/>
      <c r="D473" s="220" t="s">
        <v>132</v>
      </c>
      <c r="E473" s="43"/>
      <c r="F473" s="221" t="s">
        <v>730</v>
      </c>
      <c r="G473" s="43"/>
      <c r="H473" s="43"/>
      <c r="I473" s="222"/>
      <c r="J473" s="43"/>
      <c r="K473" s="43"/>
      <c r="L473" s="47"/>
      <c r="M473" s="223"/>
      <c r="N473" s="224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132</v>
      </c>
      <c r="AU473" s="20" t="s">
        <v>86</v>
      </c>
    </row>
    <row r="474" s="13" customFormat="1">
      <c r="A474" s="13"/>
      <c r="B474" s="225"/>
      <c r="C474" s="226"/>
      <c r="D474" s="227" t="s">
        <v>134</v>
      </c>
      <c r="E474" s="228" t="s">
        <v>28</v>
      </c>
      <c r="F474" s="229" t="s">
        <v>135</v>
      </c>
      <c r="G474" s="226"/>
      <c r="H474" s="228" t="s">
        <v>28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134</v>
      </c>
      <c r="AU474" s="235" t="s">
        <v>86</v>
      </c>
      <c r="AV474" s="13" t="s">
        <v>84</v>
      </c>
      <c r="AW474" s="13" t="s">
        <v>36</v>
      </c>
      <c r="AX474" s="13" t="s">
        <v>76</v>
      </c>
      <c r="AY474" s="235" t="s">
        <v>123</v>
      </c>
    </row>
    <row r="475" s="13" customFormat="1">
      <c r="A475" s="13"/>
      <c r="B475" s="225"/>
      <c r="C475" s="226"/>
      <c r="D475" s="227" t="s">
        <v>134</v>
      </c>
      <c r="E475" s="228" t="s">
        <v>28</v>
      </c>
      <c r="F475" s="229" t="s">
        <v>731</v>
      </c>
      <c r="G475" s="226"/>
      <c r="H475" s="228" t="s">
        <v>28</v>
      </c>
      <c r="I475" s="230"/>
      <c r="J475" s="226"/>
      <c r="K475" s="226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134</v>
      </c>
      <c r="AU475" s="235" t="s">
        <v>86</v>
      </c>
      <c r="AV475" s="13" t="s">
        <v>84</v>
      </c>
      <c r="AW475" s="13" t="s">
        <v>36</v>
      </c>
      <c r="AX475" s="13" t="s">
        <v>76</v>
      </c>
      <c r="AY475" s="235" t="s">
        <v>123</v>
      </c>
    </row>
    <row r="476" s="14" customFormat="1">
      <c r="A476" s="14"/>
      <c r="B476" s="236"/>
      <c r="C476" s="237"/>
      <c r="D476" s="227" t="s">
        <v>134</v>
      </c>
      <c r="E476" s="238" t="s">
        <v>28</v>
      </c>
      <c r="F476" s="239" t="s">
        <v>732</v>
      </c>
      <c r="G476" s="237"/>
      <c r="H476" s="240">
        <v>276</v>
      </c>
      <c r="I476" s="241"/>
      <c r="J476" s="237"/>
      <c r="K476" s="237"/>
      <c r="L476" s="242"/>
      <c r="M476" s="279"/>
      <c r="N476" s="280"/>
      <c r="O476" s="280"/>
      <c r="P476" s="280"/>
      <c r="Q476" s="280"/>
      <c r="R476" s="280"/>
      <c r="S476" s="280"/>
      <c r="T476" s="28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134</v>
      </c>
      <c r="AU476" s="246" t="s">
        <v>86</v>
      </c>
      <c r="AV476" s="14" t="s">
        <v>86</v>
      </c>
      <c r="AW476" s="14" t="s">
        <v>36</v>
      </c>
      <c r="AX476" s="14" t="s">
        <v>84</v>
      </c>
      <c r="AY476" s="246" t="s">
        <v>123</v>
      </c>
    </row>
    <row r="477" s="2" customFormat="1" ht="6.96" customHeight="1">
      <c r="A477" s="41"/>
      <c r="B477" s="62"/>
      <c r="C477" s="63"/>
      <c r="D477" s="63"/>
      <c r="E477" s="63"/>
      <c r="F477" s="63"/>
      <c r="G477" s="63"/>
      <c r="H477" s="63"/>
      <c r="I477" s="63"/>
      <c r="J477" s="63"/>
      <c r="K477" s="63"/>
      <c r="L477" s="47"/>
      <c r="M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</row>
  </sheetData>
  <sheetProtection sheet="1" autoFilter="0" formatColumns="0" formatRows="0" objects="1" scenarios="1" spinCount="100000" saltValue="nIZKbUwCIDfIv6wZzoUNn1MfbW7/h9XsYznS5GJLAuXbO/fRgUrS0ojsk3wYy+VnDO3ETZahIkXgNpyyF9pD5Q==" hashValue="1c0/+OMmli5ucKgVUNWooBYYFK5uyK8qPfvnnevsatVv8zs9uafz+j7d8PpNSZeMbDvdOokKebARn7jT+DhjiA==" algorithmName="SHA-512" password="CC35"/>
  <autoFilter ref="C89:K47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113106123"/>
    <hyperlink ref="F99" r:id="rId2" display="https://podminky.urs.cz/item/CS_URS_2025_01/113107111"/>
    <hyperlink ref="F106" r:id="rId3" display="https://podminky.urs.cz/item/CS_URS_2025_01/113107122"/>
    <hyperlink ref="F111" r:id="rId4" display="https://podminky.urs.cz/item/CS_URS_2025_01/113107130"/>
    <hyperlink ref="F116" r:id="rId5" display="https://podminky.urs.cz/item/CS_URS_2025_01/113107142"/>
    <hyperlink ref="F121" r:id="rId6" display="https://podminky.urs.cz/item/CS_URS_2025_01/113202111"/>
    <hyperlink ref="F126" r:id="rId7" display="https://podminky.urs.cz/item/CS_URS_2025_01/122251101"/>
    <hyperlink ref="F131" r:id="rId8" display="https://podminky.urs.cz/item/CS_URS_2025_01/131111333"/>
    <hyperlink ref="F135" r:id="rId9" display="https://podminky.urs.cz/item/CS_URS_2025_01/132251101"/>
    <hyperlink ref="F143" r:id="rId10" display="https://podminky.urs.cz/item/CS_URS_2025_01/162251101"/>
    <hyperlink ref="F152" r:id="rId11" display="https://podminky.urs.cz/item/CS_URS_2025_01/162751117"/>
    <hyperlink ref="F158" r:id="rId12" display="https://podminky.urs.cz/item/CS_URS_2025_01/162751119"/>
    <hyperlink ref="F161" r:id="rId13" display="https://podminky.urs.cz/item/CS_URS_2025_01/167151101"/>
    <hyperlink ref="F166" r:id="rId14" display="https://podminky.urs.cz/item/CS_URS_2025_01/171201231"/>
    <hyperlink ref="F169" r:id="rId15" display="https://podminky.urs.cz/item/CS_URS_2025_01/171251201"/>
    <hyperlink ref="F171" r:id="rId16" display="https://podminky.urs.cz/item/CS_URS_2025_01/174151101"/>
    <hyperlink ref="F186" r:id="rId17" display="https://podminky.urs.cz/item/CS_URS_2025_01/174211101"/>
    <hyperlink ref="F200" r:id="rId18" display="https://podminky.urs.cz/item/CS_URS_2025_01/181111111"/>
    <hyperlink ref="F202" r:id="rId19" display="https://podminky.urs.cz/item/CS_URS_2025_01/181411131"/>
    <hyperlink ref="F206" r:id="rId20" display="https://podminky.urs.cz/item/CS_URS_2025_01/183117215"/>
    <hyperlink ref="F211" r:id="rId21" display="https://podminky.urs.cz/item/CS_URS_2025_01/183403153"/>
    <hyperlink ref="F213" r:id="rId22" display="https://podminky.urs.cz/item/CS_URS_2025_01/184818232"/>
    <hyperlink ref="F216" r:id="rId23" display="https://podminky.urs.cz/item/CS_URS_2025_01/185803211"/>
    <hyperlink ref="F218" r:id="rId24" display="https://podminky.urs.cz/item/CS_URS_2025_01/185804312"/>
    <hyperlink ref="F222" r:id="rId25" display="https://podminky.urs.cz/item/CS_URS_2025_01/185851121"/>
    <hyperlink ref="F224" r:id="rId26" display="https://podminky.urs.cz/item/CS_URS_2025_01/185851129"/>
    <hyperlink ref="F228" r:id="rId27" display="https://podminky.urs.cz/item/CS_URS_2025_01/270002101"/>
    <hyperlink ref="F234" r:id="rId28" display="https://podminky.urs.cz/item/CS_URS_2025_01/274313711"/>
    <hyperlink ref="F239" r:id="rId29" display="https://podminky.urs.cz/item/CS_URS_2025_01/274351121"/>
    <hyperlink ref="F243" r:id="rId30" display="https://podminky.urs.cz/item/CS_URS_2025_01/274351122"/>
    <hyperlink ref="F245" r:id="rId31" display="https://podminky.urs.cz/item/CS_URS_2025_01/275313511"/>
    <hyperlink ref="F251" r:id="rId32" display="https://podminky.urs.cz/item/CS_URS_2025_01/311113142"/>
    <hyperlink ref="F256" r:id="rId33" display="https://podminky.urs.cz/item/CS_URS_2025_01/311361821"/>
    <hyperlink ref="F261" r:id="rId34" display="https://podminky.urs.cz/item/CS_URS_2025_01/338171111"/>
    <hyperlink ref="F270" r:id="rId35" display="https://podminky.urs.cz/item/CS_URS_2025_01/338171115"/>
    <hyperlink ref="F279" r:id="rId36" display="https://podminky.urs.cz/item/CS_URS_2025_01/338171123"/>
    <hyperlink ref="F284" r:id="rId37" display="https://podminky.urs.cz/item/CS_URS_2025_01/348101210"/>
    <hyperlink ref="F289" r:id="rId38" display="https://podminky.urs.cz/item/CS_URS_2025_01/348121221"/>
    <hyperlink ref="F295" r:id="rId39" display="https://podminky.urs.cz/item/CS_URS_2025_01/348171143"/>
    <hyperlink ref="F321" r:id="rId40" display="https://podminky.urs.cz/item/CS_URS_2025_01/564851011"/>
    <hyperlink ref="F326" r:id="rId41" display="https://podminky.urs.cz/item/CS_URS_2025_01/564861011"/>
    <hyperlink ref="F331" r:id="rId42" display="https://podminky.urs.cz/item/CS_URS_2025_01/573111111"/>
    <hyperlink ref="F333" r:id="rId43" display="https://podminky.urs.cz/item/CS_URS_2025_01/573231106"/>
    <hyperlink ref="F335" r:id="rId44" display="https://podminky.urs.cz/item/CS_URS_2025_01/573311511"/>
    <hyperlink ref="F340" r:id="rId45" display="https://podminky.urs.cz/item/CS_URS_2025_01/577145031"/>
    <hyperlink ref="F342" r:id="rId46" display="https://podminky.urs.cz/item/CS_URS_2025_01/577145032"/>
    <hyperlink ref="F344" r:id="rId47" display="https://podminky.urs.cz/item/CS_URS_2025_01/581111111"/>
    <hyperlink ref="F349" r:id="rId48" display="https://podminky.urs.cz/item/CS_URS_2025_01/596211110"/>
    <hyperlink ref="F355" r:id="rId49" display="https://podminky.urs.cz/item/CS_URS_2025_01/619996135"/>
    <hyperlink ref="F360" r:id="rId50" display="https://podminky.urs.cz/item/CS_URS_2025_01/916231213"/>
    <hyperlink ref="F367" r:id="rId51" display="https://podminky.urs.cz/item/CS_URS_2025_01/919111211"/>
    <hyperlink ref="F369" r:id="rId52" display="https://podminky.urs.cz/item/CS_URS_2025_01/919112211"/>
    <hyperlink ref="F371" r:id="rId53" display="https://podminky.urs.cz/item/CS_URS_2025_01/919121111"/>
    <hyperlink ref="F376" r:id="rId54" display="https://podminky.urs.cz/item/CS_URS_2025_01/919735112"/>
    <hyperlink ref="F381" r:id="rId55" display="https://podminky.urs.cz/item/CS_URS_2025_01/919735122"/>
    <hyperlink ref="F386" r:id="rId56" display="https://podminky.urs.cz/item/CS_URS_2025_01/953961113"/>
    <hyperlink ref="F390" r:id="rId57" display="https://podminky.urs.cz/item/CS_URS_2025_01/961055111"/>
    <hyperlink ref="F394" r:id="rId58" display="https://podminky.urs.cz/item/CS_URS_2025_01/962052211"/>
    <hyperlink ref="F402" r:id="rId59" display="https://podminky.urs.cz/item/CS_URS_2025_01/966071721"/>
    <hyperlink ref="F411" r:id="rId60" display="https://podminky.urs.cz/item/CS_URS_2025_01/966072811"/>
    <hyperlink ref="F419" r:id="rId61" display="https://podminky.urs.cz/item/CS_URS_2025_01/966073810"/>
    <hyperlink ref="F425" r:id="rId62" display="https://podminky.urs.cz/item/CS_URS_2025_01/966073813"/>
    <hyperlink ref="F431" r:id="rId63" display="https://podminky.urs.cz/item/CS_URS_2025_01/977271110"/>
    <hyperlink ref="F436" r:id="rId64" display="https://podminky.urs.cz/item/CS_URS_2025_01/985311312"/>
    <hyperlink ref="F441" r:id="rId65" display="https://podminky.urs.cz/item/CS_URS_2025_01/985323111"/>
    <hyperlink ref="F448" r:id="rId66" display="https://podminky.urs.cz/item/CS_URS_2025_01/997231111"/>
    <hyperlink ref="F450" r:id="rId67" display="https://podminky.urs.cz/item/CS_URS_2025_01/997231119"/>
    <hyperlink ref="F453" r:id="rId68" display="https://podminky.urs.cz/item/CS_URS_2025_01/997231511"/>
    <hyperlink ref="F455" r:id="rId69" display="https://podminky.urs.cz/item/CS_URS_2025_01/997013631"/>
    <hyperlink ref="F458" r:id="rId70" display="https://podminky.urs.cz/item/CS_URS_2025_01/997221861"/>
    <hyperlink ref="F460" r:id="rId71" display="https://podminky.urs.cz/item/CS_URS_2025_01/997221862"/>
    <hyperlink ref="F462" r:id="rId72" display="https://podminky.urs.cz/item/CS_URS_2025_01/997221873"/>
    <hyperlink ref="F464" r:id="rId73" display="https://podminky.urs.cz/item/CS_URS_2025_01/997221875"/>
    <hyperlink ref="F467" r:id="rId74" display="https://podminky.urs.cz/item/CS_URS_2025_01/998232110"/>
    <hyperlink ref="F469" r:id="rId75" display="https://podminky.urs.cz/item/CS_URS_2025_01/998232121"/>
    <hyperlink ref="F473" r:id="rId76" display="https://podminky.urs.cz/item/CS_URS_2025_01/7679967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90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Rekonstrukce stávajícího oplocení areálu ZŠ Rýmařovská 15, Bruntál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733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28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24. 6. 2025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28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27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30</v>
      </c>
      <c r="J21" s="139" t="s">
        <v>28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37</v>
      </c>
      <c r="E23" s="41"/>
      <c r="F23" s="41"/>
      <c r="G23" s="41"/>
      <c r="H23" s="41"/>
      <c r="I23" s="135" t="s">
        <v>27</v>
      </c>
      <c r="J23" s="139" t="s">
        <v>38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30</v>
      </c>
      <c r="J24" s="139" t="s">
        <v>28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41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ROUND((SUM(BE83:BE99)),  2)</f>
        <v>0</v>
      </c>
      <c r="G33" s="41"/>
      <c r="H33" s="41"/>
      <c r="I33" s="151">
        <v>0.20999999999999999</v>
      </c>
      <c r="J33" s="150">
        <f>ROUND(((SUM(BE83:BE99))*I33),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ROUND((SUM(BF83:BF99)),  2)</f>
        <v>0</v>
      </c>
      <c r="G34" s="41"/>
      <c r="H34" s="41"/>
      <c r="I34" s="151">
        <v>0.12</v>
      </c>
      <c r="J34" s="150">
        <f>ROUND(((SUM(BF83:BF99))*I34),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ROUND((SUM(BG83:BG99)),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ROUND((SUM(BH83:BH99)),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ROUND((SUM(BI83:BI99)),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Rekonstrukce stávajícího oplocení areálu ZŠ Rýmařovská 15, Bruntál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parc.č. 1840/1 Bruntál  - město</v>
      </c>
      <c r="G52" s="43"/>
      <c r="H52" s="43"/>
      <c r="I52" s="35" t="s">
        <v>24</v>
      </c>
      <c r="J52" s="75" t="str">
        <f>IF(J12="","",J12)</f>
        <v>24. 6. 2025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>Základní škola, Bruntál, Rýmařovská 15, p.o.</v>
      </c>
      <c r="G54" s="43"/>
      <c r="H54" s="43"/>
      <c r="I54" s="35" t="s">
        <v>33</v>
      </c>
      <c r="J54" s="39" t="str">
        <f>E21</f>
        <v>Ing. Martin Lichvár, Opava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94</v>
      </c>
      <c r="D57" s="165"/>
      <c r="E57" s="165"/>
      <c r="F57" s="165"/>
      <c r="G57" s="165"/>
      <c r="H57" s="165"/>
      <c r="I57" s="165"/>
      <c r="J57" s="166" t="s">
        <v>95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96</v>
      </c>
    </row>
    <row r="60" s="9" customFormat="1" ht="24.96" customHeight="1">
      <c r="A60" s="9"/>
      <c r="B60" s="168"/>
      <c r="C60" s="169"/>
      <c r="D60" s="170" t="s">
        <v>733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734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735</v>
      </c>
      <c r="E62" s="177"/>
      <c r="F62" s="177"/>
      <c r="G62" s="177"/>
      <c r="H62" s="177"/>
      <c r="I62" s="177"/>
      <c r="J62" s="178">
        <f>J92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736</v>
      </c>
      <c r="E63" s="177"/>
      <c r="F63" s="177"/>
      <c r="G63" s="177"/>
      <c r="H63" s="177"/>
      <c r="I63" s="177"/>
      <c r="J63" s="178">
        <f>J96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108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Rekonstrukce stávajícího oplocení areálu ZŠ Rýmařovská 15, Bruntál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91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VRN - Vedlejší rozpočtové náklady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22</v>
      </c>
      <c r="D77" s="43"/>
      <c r="E77" s="43"/>
      <c r="F77" s="30" t="str">
        <f>F12</f>
        <v xml:space="preserve">parc.č. 1840/1 Bruntál  - město</v>
      </c>
      <c r="G77" s="43"/>
      <c r="H77" s="43"/>
      <c r="I77" s="35" t="s">
        <v>24</v>
      </c>
      <c r="J77" s="75" t="str">
        <f>IF(J12="","",J12)</f>
        <v>24. 6. 2025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5.65" customHeight="1">
      <c r="A79" s="41"/>
      <c r="B79" s="42"/>
      <c r="C79" s="35" t="s">
        <v>26</v>
      </c>
      <c r="D79" s="43"/>
      <c r="E79" s="43"/>
      <c r="F79" s="30" t="str">
        <f>E15</f>
        <v>Základní škola, Bruntál, Rýmařovská 15, p.o.</v>
      </c>
      <c r="G79" s="43"/>
      <c r="H79" s="43"/>
      <c r="I79" s="35" t="s">
        <v>33</v>
      </c>
      <c r="J79" s="39" t="str">
        <f>E21</f>
        <v>Ing. Martin Lichvár, Opava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31</v>
      </c>
      <c r="D80" s="43"/>
      <c r="E80" s="43"/>
      <c r="F80" s="30" t="str">
        <f>IF(E18="","",E18)</f>
        <v>Vyplň údaj</v>
      </c>
      <c r="G80" s="43"/>
      <c r="H80" s="43"/>
      <c r="I80" s="35" t="s">
        <v>37</v>
      </c>
      <c r="J80" s="39" t="str">
        <f>E24</f>
        <v>Ing. Alena Chmelová, Opava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109</v>
      </c>
      <c r="D82" s="183" t="s">
        <v>61</v>
      </c>
      <c r="E82" s="183" t="s">
        <v>57</v>
      </c>
      <c r="F82" s="183" t="s">
        <v>58</v>
      </c>
      <c r="G82" s="183" t="s">
        <v>110</v>
      </c>
      <c r="H82" s="183" t="s">
        <v>111</v>
      </c>
      <c r="I82" s="183" t="s">
        <v>112</v>
      </c>
      <c r="J82" s="183" t="s">
        <v>95</v>
      </c>
      <c r="K82" s="184" t="s">
        <v>113</v>
      </c>
      <c r="L82" s="185"/>
      <c r="M82" s="95" t="s">
        <v>28</v>
      </c>
      <c r="N82" s="96" t="s">
        <v>46</v>
      </c>
      <c r="O82" s="96" t="s">
        <v>114</v>
      </c>
      <c r="P82" s="96" t="s">
        <v>115</v>
      </c>
      <c r="Q82" s="96" t="s">
        <v>116</v>
      </c>
      <c r="R82" s="96" t="s">
        <v>117</v>
      </c>
      <c r="S82" s="96" t="s">
        <v>118</v>
      </c>
      <c r="T82" s="97" t="s">
        <v>119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120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75</v>
      </c>
      <c r="AU83" s="20" t="s">
        <v>96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75</v>
      </c>
      <c r="E84" s="194" t="s">
        <v>87</v>
      </c>
      <c r="F84" s="194" t="s">
        <v>88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P85+P92+P96</f>
        <v>0</v>
      </c>
      <c r="Q84" s="199"/>
      <c r="R84" s="200">
        <f>R85+R92+R96</f>
        <v>0</v>
      </c>
      <c r="S84" s="199"/>
      <c r="T84" s="201">
        <f>T85+T92+T96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157</v>
      </c>
      <c r="AT84" s="203" t="s">
        <v>75</v>
      </c>
      <c r="AU84" s="203" t="s">
        <v>76</v>
      </c>
      <c r="AY84" s="202" t="s">
        <v>123</v>
      </c>
      <c r="BK84" s="204">
        <f>BK85+BK92+BK96</f>
        <v>0</v>
      </c>
    </row>
    <row r="85" s="12" customFormat="1" ht="22.8" customHeight="1">
      <c r="A85" s="12"/>
      <c r="B85" s="191"/>
      <c r="C85" s="192"/>
      <c r="D85" s="193" t="s">
        <v>75</v>
      </c>
      <c r="E85" s="205" t="s">
        <v>737</v>
      </c>
      <c r="F85" s="205" t="s">
        <v>738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SUM(P86:P91)</f>
        <v>0</v>
      </c>
      <c r="Q85" s="199"/>
      <c r="R85" s="200">
        <f>SUM(R86:R91)</f>
        <v>0</v>
      </c>
      <c r="S85" s="199"/>
      <c r="T85" s="201">
        <f>SUM(T86:T91)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157</v>
      </c>
      <c r="AT85" s="203" t="s">
        <v>75</v>
      </c>
      <c r="AU85" s="203" t="s">
        <v>84</v>
      </c>
      <c r="AY85" s="202" t="s">
        <v>123</v>
      </c>
      <c r="BK85" s="204">
        <f>SUM(BK86:BK91)</f>
        <v>0</v>
      </c>
    </row>
    <row r="86" s="2" customFormat="1" ht="16.5" customHeight="1">
      <c r="A86" s="41"/>
      <c r="B86" s="42"/>
      <c r="C86" s="207" t="s">
        <v>84</v>
      </c>
      <c r="D86" s="207" t="s">
        <v>125</v>
      </c>
      <c r="E86" s="208" t="s">
        <v>739</v>
      </c>
      <c r="F86" s="209" t="s">
        <v>738</v>
      </c>
      <c r="G86" s="210" t="s">
        <v>302</v>
      </c>
      <c r="H86" s="211">
        <v>1</v>
      </c>
      <c r="I86" s="212"/>
      <c r="J86" s="213">
        <f>ROUND(I86*H86,2)</f>
        <v>0</v>
      </c>
      <c r="K86" s="209" t="s">
        <v>129</v>
      </c>
      <c r="L86" s="47"/>
      <c r="M86" s="214" t="s">
        <v>28</v>
      </c>
      <c r="N86" s="215" t="s">
        <v>47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740</v>
      </c>
      <c r="AT86" s="218" t="s">
        <v>125</v>
      </c>
      <c r="AU86" s="218" t="s">
        <v>86</v>
      </c>
      <c r="AY86" s="20" t="s">
        <v>123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84</v>
      </c>
      <c r="BK86" s="219">
        <f>ROUND(I86*H86,2)</f>
        <v>0</v>
      </c>
      <c r="BL86" s="20" t="s">
        <v>740</v>
      </c>
      <c r="BM86" s="218" t="s">
        <v>741</v>
      </c>
    </row>
    <row r="87" s="2" customFormat="1">
      <c r="A87" s="41"/>
      <c r="B87" s="42"/>
      <c r="C87" s="43"/>
      <c r="D87" s="220" t="s">
        <v>132</v>
      </c>
      <c r="E87" s="43"/>
      <c r="F87" s="221" t="s">
        <v>742</v>
      </c>
      <c r="G87" s="43"/>
      <c r="H87" s="43"/>
      <c r="I87" s="222"/>
      <c r="J87" s="43"/>
      <c r="K87" s="43"/>
      <c r="L87" s="47"/>
      <c r="M87" s="223"/>
      <c r="N87" s="22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132</v>
      </c>
      <c r="AU87" s="20" t="s">
        <v>86</v>
      </c>
    </row>
    <row r="88" s="2" customFormat="1">
      <c r="A88" s="41"/>
      <c r="B88" s="42"/>
      <c r="C88" s="43"/>
      <c r="D88" s="227" t="s">
        <v>743</v>
      </c>
      <c r="E88" s="43"/>
      <c r="F88" s="282" t="s">
        <v>744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743</v>
      </c>
      <c r="AU88" s="20" t="s">
        <v>86</v>
      </c>
    </row>
    <row r="89" s="2" customFormat="1" ht="16.5" customHeight="1">
      <c r="A89" s="41"/>
      <c r="B89" s="42"/>
      <c r="C89" s="207" t="s">
        <v>86</v>
      </c>
      <c r="D89" s="207" t="s">
        <v>125</v>
      </c>
      <c r="E89" s="208" t="s">
        <v>745</v>
      </c>
      <c r="F89" s="209" t="s">
        <v>746</v>
      </c>
      <c r="G89" s="210" t="s">
        <v>302</v>
      </c>
      <c r="H89" s="211">
        <v>1</v>
      </c>
      <c r="I89" s="212"/>
      <c r="J89" s="213">
        <f>ROUND(I89*H89,2)</f>
        <v>0</v>
      </c>
      <c r="K89" s="209" t="s">
        <v>129</v>
      </c>
      <c r="L89" s="47"/>
      <c r="M89" s="214" t="s">
        <v>28</v>
      </c>
      <c r="N89" s="215" t="s">
        <v>47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740</v>
      </c>
      <c r="AT89" s="218" t="s">
        <v>125</v>
      </c>
      <c r="AU89" s="218" t="s">
        <v>86</v>
      </c>
      <c r="AY89" s="20" t="s">
        <v>123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84</v>
      </c>
      <c r="BK89" s="219">
        <f>ROUND(I89*H89,2)</f>
        <v>0</v>
      </c>
      <c r="BL89" s="20" t="s">
        <v>740</v>
      </c>
      <c r="BM89" s="218" t="s">
        <v>747</v>
      </c>
    </row>
    <row r="90" s="2" customFormat="1">
      <c r="A90" s="41"/>
      <c r="B90" s="42"/>
      <c r="C90" s="43"/>
      <c r="D90" s="220" t="s">
        <v>132</v>
      </c>
      <c r="E90" s="43"/>
      <c r="F90" s="221" t="s">
        <v>748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132</v>
      </c>
      <c r="AU90" s="20" t="s">
        <v>86</v>
      </c>
    </row>
    <row r="91" s="2" customFormat="1">
      <c r="A91" s="41"/>
      <c r="B91" s="42"/>
      <c r="C91" s="43"/>
      <c r="D91" s="227" t="s">
        <v>743</v>
      </c>
      <c r="E91" s="43"/>
      <c r="F91" s="282" t="s">
        <v>749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743</v>
      </c>
      <c r="AU91" s="20" t="s">
        <v>86</v>
      </c>
    </row>
    <row r="92" s="12" customFormat="1" ht="22.8" customHeight="1">
      <c r="A92" s="12"/>
      <c r="B92" s="191"/>
      <c r="C92" s="192"/>
      <c r="D92" s="193" t="s">
        <v>75</v>
      </c>
      <c r="E92" s="205" t="s">
        <v>750</v>
      </c>
      <c r="F92" s="205" t="s">
        <v>751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SUM(P93:P95)</f>
        <v>0</v>
      </c>
      <c r="Q92" s="199"/>
      <c r="R92" s="200">
        <f>SUM(R93:R95)</f>
        <v>0</v>
      </c>
      <c r="S92" s="199"/>
      <c r="T92" s="201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157</v>
      </c>
      <c r="AT92" s="203" t="s">
        <v>75</v>
      </c>
      <c r="AU92" s="203" t="s">
        <v>84</v>
      </c>
      <c r="AY92" s="202" t="s">
        <v>123</v>
      </c>
      <c r="BK92" s="204">
        <f>SUM(BK93:BK95)</f>
        <v>0</v>
      </c>
    </row>
    <row r="93" s="2" customFormat="1" ht="16.5" customHeight="1">
      <c r="A93" s="41"/>
      <c r="B93" s="42"/>
      <c r="C93" s="207" t="s">
        <v>146</v>
      </c>
      <c r="D93" s="207" t="s">
        <v>125</v>
      </c>
      <c r="E93" s="208" t="s">
        <v>752</v>
      </c>
      <c r="F93" s="209" t="s">
        <v>753</v>
      </c>
      <c r="G93" s="210" t="s">
        <v>302</v>
      </c>
      <c r="H93" s="211">
        <v>1</v>
      </c>
      <c r="I93" s="212"/>
      <c r="J93" s="213">
        <f>ROUND(I93*H93,2)</f>
        <v>0</v>
      </c>
      <c r="K93" s="209" t="s">
        <v>129</v>
      </c>
      <c r="L93" s="47"/>
      <c r="M93" s="214" t="s">
        <v>28</v>
      </c>
      <c r="N93" s="215" t="s">
        <v>47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740</v>
      </c>
      <c r="AT93" s="218" t="s">
        <v>125</v>
      </c>
      <c r="AU93" s="218" t="s">
        <v>86</v>
      </c>
      <c r="AY93" s="20" t="s">
        <v>123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84</v>
      </c>
      <c r="BK93" s="219">
        <f>ROUND(I93*H93,2)</f>
        <v>0</v>
      </c>
      <c r="BL93" s="20" t="s">
        <v>740</v>
      </c>
      <c r="BM93" s="218" t="s">
        <v>754</v>
      </c>
    </row>
    <row r="94" s="2" customFormat="1">
      <c r="A94" s="41"/>
      <c r="B94" s="42"/>
      <c r="C94" s="43"/>
      <c r="D94" s="220" t="s">
        <v>132</v>
      </c>
      <c r="E94" s="43"/>
      <c r="F94" s="221" t="s">
        <v>755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132</v>
      </c>
      <c r="AU94" s="20" t="s">
        <v>86</v>
      </c>
    </row>
    <row r="95" s="2" customFormat="1">
      <c r="A95" s="41"/>
      <c r="B95" s="42"/>
      <c r="C95" s="43"/>
      <c r="D95" s="227" t="s">
        <v>743</v>
      </c>
      <c r="E95" s="43"/>
      <c r="F95" s="282" t="s">
        <v>756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743</v>
      </c>
      <c r="AU95" s="20" t="s">
        <v>86</v>
      </c>
    </row>
    <row r="96" s="12" customFormat="1" ht="22.8" customHeight="1">
      <c r="A96" s="12"/>
      <c r="B96" s="191"/>
      <c r="C96" s="192"/>
      <c r="D96" s="193" t="s">
        <v>75</v>
      </c>
      <c r="E96" s="205" t="s">
        <v>757</v>
      </c>
      <c r="F96" s="205" t="s">
        <v>758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SUM(P97:P99)</f>
        <v>0</v>
      </c>
      <c r="Q96" s="199"/>
      <c r="R96" s="200">
        <f>SUM(R97:R99)</f>
        <v>0</v>
      </c>
      <c r="S96" s="199"/>
      <c r="T96" s="201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157</v>
      </c>
      <c r="AT96" s="203" t="s">
        <v>75</v>
      </c>
      <c r="AU96" s="203" t="s">
        <v>84</v>
      </c>
      <c r="AY96" s="202" t="s">
        <v>123</v>
      </c>
      <c r="BK96" s="204">
        <f>SUM(BK97:BK99)</f>
        <v>0</v>
      </c>
    </row>
    <row r="97" s="2" customFormat="1" ht="16.5" customHeight="1">
      <c r="A97" s="41"/>
      <c r="B97" s="42"/>
      <c r="C97" s="207" t="s">
        <v>130</v>
      </c>
      <c r="D97" s="207" t="s">
        <v>125</v>
      </c>
      <c r="E97" s="208" t="s">
        <v>759</v>
      </c>
      <c r="F97" s="209" t="s">
        <v>760</v>
      </c>
      <c r="G97" s="210" t="s">
        <v>302</v>
      </c>
      <c r="H97" s="211">
        <v>1</v>
      </c>
      <c r="I97" s="212"/>
      <c r="J97" s="213">
        <f>ROUND(I97*H97,2)</f>
        <v>0</v>
      </c>
      <c r="K97" s="209" t="s">
        <v>129</v>
      </c>
      <c r="L97" s="47"/>
      <c r="M97" s="214" t="s">
        <v>28</v>
      </c>
      <c r="N97" s="215" t="s">
        <v>47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740</v>
      </c>
      <c r="AT97" s="218" t="s">
        <v>125</v>
      </c>
      <c r="AU97" s="218" t="s">
        <v>86</v>
      </c>
      <c r="AY97" s="20" t="s">
        <v>123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84</v>
      </c>
      <c r="BK97" s="219">
        <f>ROUND(I97*H97,2)</f>
        <v>0</v>
      </c>
      <c r="BL97" s="20" t="s">
        <v>740</v>
      </c>
      <c r="BM97" s="218" t="s">
        <v>761</v>
      </c>
    </row>
    <row r="98" s="2" customFormat="1">
      <c r="A98" s="41"/>
      <c r="B98" s="42"/>
      <c r="C98" s="43"/>
      <c r="D98" s="220" t="s">
        <v>132</v>
      </c>
      <c r="E98" s="43"/>
      <c r="F98" s="221" t="s">
        <v>762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132</v>
      </c>
      <c r="AU98" s="20" t="s">
        <v>86</v>
      </c>
    </row>
    <row r="99" s="2" customFormat="1">
      <c r="A99" s="41"/>
      <c r="B99" s="42"/>
      <c r="C99" s="43"/>
      <c r="D99" s="227" t="s">
        <v>743</v>
      </c>
      <c r="E99" s="43"/>
      <c r="F99" s="282" t="s">
        <v>763</v>
      </c>
      <c r="G99" s="43"/>
      <c r="H99" s="43"/>
      <c r="I99" s="222"/>
      <c r="J99" s="43"/>
      <c r="K99" s="43"/>
      <c r="L99" s="47"/>
      <c r="M99" s="283"/>
      <c r="N99" s="284"/>
      <c r="O99" s="285"/>
      <c r="P99" s="285"/>
      <c r="Q99" s="285"/>
      <c r="R99" s="285"/>
      <c r="S99" s="285"/>
      <c r="T99" s="286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743</v>
      </c>
      <c r="AU99" s="20" t="s">
        <v>86</v>
      </c>
    </row>
    <row r="100" s="2" customFormat="1" ht="6.96" customHeight="1">
      <c r="A100" s="41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47"/>
      <c r="M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</sheetData>
  <sheetProtection sheet="1" autoFilter="0" formatColumns="0" formatRows="0" objects="1" scenarios="1" spinCount="100000" saltValue="vkd4Q4P0LWbIgEgZsgfsqlP4635Aqu4sh66tYdKNBfFasuG4vBkjsqzOCgWOr2ItnsdIbjnhGhCeIwLgAsbwSQ==" hashValue="hDKqNAICcV0wL4UcSgUCQpO/ze/MieYDk9PC4mvT3eJBTlFIwBSyD0bYaoiW8QD4Y7bJSkPRVYuZ5MOD5FRr/A==" algorithmName="SHA-512" password="CC35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1/030001000"/>
    <hyperlink ref="F90" r:id="rId2" display="https://podminky.urs.cz/item/CS_URS_2025_01/031303000"/>
    <hyperlink ref="F94" r:id="rId3" display="https://podminky.urs.cz/item/CS_URS_2025_01/045002000"/>
    <hyperlink ref="F98" r:id="rId4" display="https://podminky.urs.cz/item/CS_URS_2025_01/07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764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765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766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767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768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769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770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771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772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773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774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83</v>
      </c>
      <c r="F18" s="298" t="s">
        <v>775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776</v>
      </c>
      <c r="F19" s="298" t="s">
        <v>777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778</v>
      </c>
      <c r="F20" s="298" t="s">
        <v>779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780</v>
      </c>
      <c r="F21" s="298" t="s">
        <v>781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782</v>
      </c>
      <c r="F22" s="298" t="s">
        <v>783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784</v>
      </c>
      <c r="F23" s="298" t="s">
        <v>785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786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787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788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789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790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791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792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793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794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109</v>
      </c>
      <c r="F36" s="298"/>
      <c r="G36" s="298" t="s">
        <v>795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796</v>
      </c>
      <c r="F37" s="298"/>
      <c r="G37" s="298" t="s">
        <v>797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57</v>
      </c>
      <c r="F38" s="298"/>
      <c r="G38" s="298" t="s">
        <v>798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58</v>
      </c>
      <c r="F39" s="298"/>
      <c r="G39" s="298" t="s">
        <v>799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110</v>
      </c>
      <c r="F40" s="298"/>
      <c r="G40" s="298" t="s">
        <v>800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111</v>
      </c>
      <c r="F41" s="298"/>
      <c r="G41" s="298" t="s">
        <v>801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802</v>
      </c>
      <c r="F42" s="298"/>
      <c r="G42" s="298" t="s">
        <v>803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804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805</v>
      </c>
      <c r="F44" s="298"/>
      <c r="G44" s="298" t="s">
        <v>806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113</v>
      </c>
      <c r="F45" s="298"/>
      <c r="G45" s="298" t="s">
        <v>807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808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809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810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811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812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813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814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815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816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817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818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819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820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821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822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823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824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825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826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827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828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829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830</v>
      </c>
      <c r="D76" s="316"/>
      <c r="E76" s="316"/>
      <c r="F76" s="316" t="s">
        <v>831</v>
      </c>
      <c r="G76" s="317"/>
      <c r="H76" s="316" t="s">
        <v>58</v>
      </c>
      <c r="I76" s="316" t="s">
        <v>61</v>
      </c>
      <c r="J76" s="316" t="s">
        <v>832</v>
      </c>
      <c r="K76" s="315"/>
    </row>
    <row r="77" s="1" customFormat="1" ht="17.25" customHeight="1">
      <c r="B77" s="313"/>
      <c r="C77" s="318" t="s">
        <v>833</v>
      </c>
      <c r="D77" s="318"/>
      <c r="E77" s="318"/>
      <c r="F77" s="319" t="s">
        <v>834</v>
      </c>
      <c r="G77" s="320"/>
      <c r="H77" s="318"/>
      <c r="I77" s="318"/>
      <c r="J77" s="318" t="s">
        <v>835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57</v>
      </c>
      <c r="D79" s="323"/>
      <c r="E79" s="323"/>
      <c r="F79" s="324" t="s">
        <v>836</v>
      </c>
      <c r="G79" s="325"/>
      <c r="H79" s="301" t="s">
        <v>837</v>
      </c>
      <c r="I79" s="301" t="s">
        <v>838</v>
      </c>
      <c r="J79" s="301">
        <v>20</v>
      </c>
      <c r="K79" s="315"/>
    </row>
    <row r="80" s="1" customFormat="1" ht="15" customHeight="1">
      <c r="B80" s="313"/>
      <c r="C80" s="301" t="s">
        <v>839</v>
      </c>
      <c r="D80" s="301"/>
      <c r="E80" s="301"/>
      <c r="F80" s="324" t="s">
        <v>836</v>
      </c>
      <c r="G80" s="325"/>
      <c r="H80" s="301" t="s">
        <v>840</v>
      </c>
      <c r="I80" s="301" t="s">
        <v>838</v>
      </c>
      <c r="J80" s="301">
        <v>120</v>
      </c>
      <c r="K80" s="315"/>
    </row>
    <row r="81" s="1" customFormat="1" ht="15" customHeight="1">
      <c r="B81" s="326"/>
      <c r="C81" s="301" t="s">
        <v>841</v>
      </c>
      <c r="D81" s="301"/>
      <c r="E81" s="301"/>
      <c r="F81" s="324" t="s">
        <v>842</v>
      </c>
      <c r="G81" s="325"/>
      <c r="H81" s="301" t="s">
        <v>843</v>
      </c>
      <c r="I81" s="301" t="s">
        <v>838</v>
      </c>
      <c r="J81" s="301">
        <v>50</v>
      </c>
      <c r="K81" s="315"/>
    </row>
    <row r="82" s="1" customFormat="1" ht="15" customHeight="1">
      <c r="B82" s="326"/>
      <c r="C82" s="301" t="s">
        <v>844</v>
      </c>
      <c r="D82" s="301"/>
      <c r="E82" s="301"/>
      <c r="F82" s="324" t="s">
        <v>836</v>
      </c>
      <c r="G82" s="325"/>
      <c r="H82" s="301" t="s">
        <v>845</v>
      </c>
      <c r="I82" s="301" t="s">
        <v>846</v>
      </c>
      <c r="J82" s="301"/>
      <c r="K82" s="315"/>
    </row>
    <row r="83" s="1" customFormat="1" ht="15" customHeight="1">
      <c r="B83" s="326"/>
      <c r="C83" s="327" t="s">
        <v>847</v>
      </c>
      <c r="D83" s="327"/>
      <c r="E83" s="327"/>
      <c r="F83" s="328" t="s">
        <v>842</v>
      </c>
      <c r="G83" s="327"/>
      <c r="H83" s="327" t="s">
        <v>848</v>
      </c>
      <c r="I83" s="327" t="s">
        <v>838</v>
      </c>
      <c r="J83" s="327">
        <v>15</v>
      </c>
      <c r="K83" s="315"/>
    </row>
    <row r="84" s="1" customFormat="1" ht="15" customHeight="1">
      <c r="B84" s="326"/>
      <c r="C84" s="327" t="s">
        <v>849</v>
      </c>
      <c r="D84" s="327"/>
      <c r="E84" s="327"/>
      <c r="F84" s="328" t="s">
        <v>842</v>
      </c>
      <c r="G84" s="327"/>
      <c r="H84" s="327" t="s">
        <v>850</v>
      </c>
      <c r="I84" s="327" t="s">
        <v>838</v>
      </c>
      <c r="J84" s="327">
        <v>15</v>
      </c>
      <c r="K84" s="315"/>
    </row>
    <row r="85" s="1" customFormat="1" ht="15" customHeight="1">
      <c r="B85" s="326"/>
      <c r="C85" s="327" t="s">
        <v>851</v>
      </c>
      <c r="D85" s="327"/>
      <c r="E85" s="327"/>
      <c r="F85" s="328" t="s">
        <v>842</v>
      </c>
      <c r="G85" s="327"/>
      <c r="H85" s="327" t="s">
        <v>852</v>
      </c>
      <c r="I85" s="327" t="s">
        <v>838</v>
      </c>
      <c r="J85" s="327">
        <v>20</v>
      </c>
      <c r="K85" s="315"/>
    </row>
    <row r="86" s="1" customFormat="1" ht="15" customHeight="1">
      <c r="B86" s="326"/>
      <c r="C86" s="327" t="s">
        <v>853</v>
      </c>
      <c r="D86" s="327"/>
      <c r="E86" s="327"/>
      <c r="F86" s="328" t="s">
        <v>842</v>
      </c>
      <c r="G86" s="327"/>
      <c r="H86" s="327" t="s">
        <v>854</v>
      </c>
      <c r="I86" s="327" t="s">
        <v>838</v>
      </c>
      <c r="J86" s="327">
        <v>20</v>
      </c>
      <c r="K86" s="315"/>
    </row>
    <row r="87" s="1" customFormat="1" ht="15" customHeight="1">
      <c r="B87" s="326"/>
      <c r="C87" s="301" t="s">
        <v>855</v>
      </c>
      <c r="D87" s="301"/>
      <c r="E87" s="301"/>
      <c r="F87" s="324" t="s">
        <v>842</v>
      </c>
      <c r="G87" s="325"/>
      <c r="H87" s="301" t="s">
        <v>856</v>
      </c>
      <c r="I87" s="301" t="s">
        <v>838</v>
      </c>
      <c r="J87" s="301">
        <v>50</v>
      </c>
      <c r="K87" s="315"/>
    </row>
    <row r="88" s="1" customFormat="1" ht="15" customHeight="1">
      <c r="B88" s="326"/>
      <c r="C88" s="301" t="s">
        <v>857</v>
      </c>
      <c r="D88" s="301"/>
      <c r="E88" s="301"/>
      <c r="F88" s="324" t="s">
        <v>842</v>
      </c>
      <c r="G88" s="325"/>
      <c r="H88" s="301" t="s">
        <v>858</v>
      </c>
      <c r="I88" s="301" t="s">
        <v>838</v>
      </c>
      <c r="J88" s="301">
        <v>20</v>
      </c>
      <c r="K88" s="315"/>
    </row>
    <row r="89" s="1" customFormat="1" ht="15" customHeight="1">
      <c r="B89" s="326"/>
      <c r="C89" s="301" t="s">
        <v>859</v>
      </c>
      <c r="D89" s="301"/>
      <c r="E89" s="301"/>
      <c r="F89" s="324" t="s">
        <v>842</v>
      </c>
      <c r="G89" s="325"/>
      <c r="H89" s="301" t="s">
        <v>860</v>
      </c>
      <c r="I89" s="301" t="s">
        <v>838</v>
      </c>
      <c r="J89" s="301">
        <v>20</v>
      </c>
      <c r="K89" s="315"/>
    </row>
    <row r="90" s="1" customFormat="1" ht="15" customHeight="1">
      <c r="B90" s="326"/>
      <c r="C90" s="301" t="s">
        <v>861</v>
      </c>
      <c r="D90" s="301"/>
      <c r="E90" s="301"/>
      <c r="F90" s="324" t="s">
        <v>842</v>
      </c>
      <c r="G90" s="325"/>
      <c r="H90" s="301" t="s">
        <v>862</v>
      </c>
      <c r="I90" s="301" t="s">
        <v>838</v>
      </c>
      <c r="J90" s="301">
        <v>50</v>
      </c>
      <c r="K90" s="315"/>
    </row>
    <row r="91" s="1" customFormat="1" ht="15" customHeight="1">
      <c r="B91" s="326"/>
      <c r="C91" s="301" t="s">
        <v>863</v>
      </c>
      <c r="D91" s="301"/>
      <c r="E91" s="301"/>
      <c r="F91" s="324" t="s">
        <v>842</v>
      </c>
      <c r="G91" s="325"/>
      <c r="H91" s="301" t="s">
        <v>863</v>
      </c>
      <c r="I91" s="301" t="s">
        <v>838</v>
      </c>
      <c r="J91" s="301">
        <v>50</v>
      </c>
      <c r="K91" s="315"/>
    </row>
    <row r="92" s="1" customFormat="1" ht="15" customHeight="1">
      <c r="B92" s="326"/>
      <c r="C92" s="301" t="s">
        <v>864</v>
      </c>
      <c r="D92" s="301"/>
      <c r="E92" s="301"/>
      <c r="F92" s="324" t="s">
        <v>842</v>
      </c>
      <c r="G92" s="325"/>
      <c r="H92" s="301" t="s">
        <v>865</v>
      </c>
      <c r="I92" s="301" t="s">
        <v>838</v>
      </c>
      <c r="J92" s="301">
        <v>255</v>
      </c>
      <c r="K92" s="315"/>
    </row>
    <row r="93" s="1" customFormat="1" ht="15" customHeight="1">
      <c r="B93" s="326"/>
      <c r="C93" s="301" t="s">
        <v>866</v>
      </c>
      <c r="D93" s="301"/>
      <c r="E93" s="301"/>
      <c r="F93" s="324" t="s">
        <v>836</v>
      </c>
      <c r="G93" s="325"/>
      <c r="H93" s="301" t="s">
        <v>867</v>
      </c>
      <c r="I93" s="301" t="s">
        <v>868</v>
      </c>
      <c r="J93" s="301"/>
      <c r="K93" s="315"/>
    </row>
    <row r="94" s="1" customFormat="1" ht="15" customHeight="1">
      <c r="B94" s="326"/>
      <c r="C94" s="301" t="s">
        <v>869</v>
      </c>
      <c r="D94" s="301"/>
      <c r="E94" s="301"/>
      <c r="F94" s="324" t="s">
        <v>836</v>
      </c>
      <c r="G94" s="325"/>
      <c r="H94" s="301" t="s">
        <v>870</v>
      </c>
      <c r="I94" s="301" t="s">
        <v>871</v>
      </c>
      <c r="J94" s="301"/>
      <c r="K94" s="315"/>
    </row>
    <row r="95" s="1" customFormat="1" ht="15" customHeight="1">
      <c r="B95" s="326"/>
      <c r="C95" s="301" t="s">
        <v>872</v>
      </c>
      <c r="D95" s="301"/>
      <c r="E95" s="301"/>
      <c r="F95" s="324" t="s">
        <v>836</v>
      </c>
      <c r="G95" s="325"/>
      <c r="H95" s="301" t="s">
        <v>872</v>
      </c>
      <c r="I95" s="301" t="s">
        <v>871</v>
      </c>
      <c r="J95" s="301"/>
      <c r="K95" s="315"/>
    </row>
    <row r="96" s="1" customFormat="1" ht="15" customHeight="1">
      <c r="B96" s="326"/>
      <c r="C96" s="301" t="s">
        <v>42</v>
      </c>
      <c r="D96" s="301"/>
      <c r="E96" s="301"/>
      <c r="F96" s="324" t="s">
        <v>836</v>
      </c>
      <c r="G96" s="325"/>
      <c r="H96" s="301" t="s">
        <v>873</v>
      </c>
      <c r="I96" s="301" t="s">
        <v>871</v>
      </c>
      <c r="J96" s="301"/>
      <c r="K96" s="315"/>
    </row>
    <row r="97" s="1" customFormat="1" ht="15" customHeight="1">
      <c r="B97" s="326"/>
      <c r="C97" s="301" t="s">
        <v>52</v>
      </c>
      <c r="D97" s="301"/>
      <c r="E97" s="301"/>
      <c r="F97" s="324" t="s">
        <v>836</v>
      </c>
      <c r="G97" s="325"/>
      <c r="H97" s="301" t="s">
        <v>874</v>
      </c>
      <c r="I97" s="301" t="s">
        <v>871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875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830</v>
      </c>
      <c r="D103" s="316"/>
      <c r="E103" s="316"/>
      <c r="F103" s="316" t="s">
        <v>831</v>
      </c>
      <c r="G103" s="317"/>
      <c r="H103" s="316" t="s">
        <v>58</v>
      </c>
      <c r="I103" s="316" t="s">
        <v>61</v>
      </c>
      <c r="J103" s="316" t="s">
        <v>832</v>
      </c>
      <c r="K103" s="315"/>
    </row>
    <row r="104" s="1" customFormat="1" ht="17.25" customHeight="1">
      <c r="B104" s="313"/>
      <c r="C104" s="318" t="s">
        <v>833</v>
      </c>
      <c r="D104" s="318"/>
      <c r="E104" s="318"/>
      <c r="F104" s="319" t="s">
        <v>834</v>
      </c>
      <c r="G104" s="320"/>
      <c r="H104" s="318"/>
      <c r="I104" s="318"/>
      <c r="J104" s="318" t="s">
        <v>835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57</v>
      </c>
      <c r="D106" s="323"/>
      <c r="E106" s="323"/>
      <c r="F106" s="324" t="s">
        <v>836</v>
      </c>
      <c r="G106" s="301"/>
      <c r="H106" s="301" t="s">
        <v>876</v>
      </c>
      <c r="I106" s="301" t="s">
        <v>838</v>
      </c>
      <c r="J106" s="301">
        <v>20</v>
      </c>
      <c r="K106" s="315"/>
    </row>
    <row r="107" s="1" customFormat="1" ht="15" customHeight="1">
      <c r="B107" s="313"/>
      <c r="C107" s="301" t="s">
        <v>839</v>
      </c>
      <c r="D107" s="301"/>
      <c r="E107" s="301"/>
      <c r="F107" s="324" t="s">
        <v>836</v>
      </c>
      <c r="G107" s="301"/>
      <c r="H107" s="301" t="s">
        <v>876</v>
      </c>
      <c r="I107" s="301" t="s">
        <v>838</v>
      </c>
      <c r="J107" s="301">
        <v>120</v>
      </c>
      <c r="K107" s="315"/>
    </row>
    <row r="108" s="1" customFormat="1" ht="15" customHeight="1">
      <c r="B108" s="326"/>
      <c r="C108" s="301" t="s">
        <v>841</v>
      </c>
      <c r="D108" s="301"/>
      <c r="E108" s="301"/>
      <c r="F108" s="324" t="s">
        <v>842</v>
      </c>
      <c r="G108" s="301"/>
      <c r="H108" s="301" t="s">
        <v>876</v>
      </c>
      <c r="I108" s="301" t="s">
        <v>838</v>
      </c>
      <c r="J108" s="301">
        <v>50</v>
      </c>
      <c r="K108" s="315"/>
    </row>
    <row r="109" s="1" customFormat="1" ht="15" customHeight="1">
      <c r="B109" s="326"/>
      <c r="C109" s="301" t="s">
        <v>844</v>
      </c>
      <c r="D109" s="301"/>
      <c r="E109" s="301"/>
      <c r="F109" s="324" t="s">
        <v>836</v>
      </c>
      <c r="G109" s="301"/>
      <c r="H109" s="301" t="s">
        <v>876</v>
      </c>
      <c r="I109" s="301" t="s">
        <v>846</v>
      </c>
      <c r="J109" s="301"/>
      <c r="K109" s="315"/>
    </row>
    <row r="110" s="1" customFormat="1" ht="15" customHeight="1">
      <c r="B110" s="326"/>
      <c r="C110" s="301" t="s">
        <v>855</v>
      </c>
      <c r="D110" s="301"/>
      <c r="E110" s="301"/>
      <c r="F110" s="324" t="s">
        <v>842</v>
      </c>
      <c r="G110" s="301"/>
      <c r="H110" s="301" t="s">
        <v>876</v>
      </c>
      <c r="I110" s="301" t="s">
        <v>838</v>
      </c>
      <c r="J110" s="301">
        <v>50</v>
      </c>
      <c r="K110" s="315"/>
    </row>
    <row r="111" s="1" customFormat="1" ht="15" customHeight="1">
      <c r="B111" s="326"/>
      <c r="C111" s="301" t="s">
        <v>863</v>
      </c>
      <c r="D111" s="301"/>
      <c r="E111" s="301"/>
      <c r="F111" s="324" t="s">
        <v>842</v>
      </c>
      <c r="G111" s="301"/>
      <c r="H111" s="301" t="s">
        <v>876</v>
      </c>
      <c r="I111" s="301" t="s">
        <v>838</v>
      </c>
      <c r="J111" s="301">
        <v>50</v>
      </c>
      <c r="K111" s="315"/>
    </row>
    <row r="112" s="1" customFormat="1" ht="15" customHeight="1">
      <c r="B112" s="326"/>
      <c r="C112" s="301" t="s">
        <v>861</v>
      </c>
      <c r="D112" s="301"/>
      <c r="E112" s="301"/>
      <c r="F112" s="324" t="s">
        <v>842</v>
      </c>
      <c r="G112" s="301"/>
      <c r="H112" s="301" t="s">
        <v>876</v>
      </c>
      <c r="I112" s="301" t="s">
        <v>838</v>
      </c>
      <c r="J112" s="301">
        <v>50</v>
      </c>
      <c r="K112" s="315"/>
    </row>
    <row r="113" s="1" customFormat="1" ht="15" customHeight="1">
      <c r="B113" s="326"/>
      <c r="C113" s="301" t="s">
        <v>57</v>
      </c>
      <c r="D113" s="301"/>
      <c r="E113" s="301"/>
      <c r="F113" s="324" t="s">
        <v>836</v>
      </c>
      <c r="G113" s="301"/>
      <c r="H113" s="301" t="s">
        <v>877</v>
      </c>
      <c r="I113" s="301" t="s">
        <v>838</v>
      </c>
      <c r="J113" s="301">
        <v>20</v>
      </c>
      <c r="K113" s="315"/>
    </row>
    <row r="114" s="1" customFormat="1" ht="15" customHeight="1">
      <c r="B114" s="326"/>
      <c r="C114" s="301" t="s">
        <v>878</v>
      </c>
      <c r="D114" s="301"/>
      <c r="E114" s="301"/>
      <c r="F114" s="324" t="s">
        <v>836</v>
      </c>
      <c r="G114" s="301"/>
      <c r="H114" s="301" t="s">
        <v>879</v>
      </c>
      <c r="I114" s="301" t="s">
        <v>838</v>
      </c>
      <c r="J114" s="301">
        <v>120</v>
      </c>
      <c r="K114" s="315"/>
    </row>
    <row r="115" s="1" customFormat="1" ht="15" customHeight="1">
      <c r="B115" s="326"/>
      <c r="C115" s="301" t="s">
        <v>42</v>
      </c>
      <c r="D115" s="301"/>
      <c r="E115" s="301"/>
      <c r="F115" s="324" t="s">
        <v>836</v>
      </c>
      <c r="G115" s="301"/>
      <c r="H115" s="301" t="s">
        <v>880</v>
      </c>
      <c r="I115" s="301" t="s">
        <v>871</v>
      </c>
      <c r="J115" s="301"/>
      <c r="K115" s="315"/>
    </row>
    <row r="116" s="1" customFormat="1" ht="15" customHeight="1">
      <c r="B116" s="326"/>
      <c r="C116" s="301" t="s">
        <v>52</v>
      </c>
      <c r="D116" s="301"/>
      <c r="E116" s="301"/>
      <c r="F116" s="324" t="s">
        <v>836</v>
      </c>
      <c r="G116" s="301"/>
      <c r="H116" s="301" t="s">
        <v>881</v>
      </c>
      <c r="I116" s="301" t="s">
        <v>871</v>
      </c>
      <c r="J116" s="301"/>
      <c r="K116" s="315"/>
    </row>
    <row r="117" s="1" customFormat="1" ht="15" customHeight="1">
      <c r="B117" s="326"/>
      <c r="C117" s="301" t="s">
        <v>61</v>
      </c>
      <c r="D117" s="301"/>
      <c r="E117" s="301"/>
      <c r="F117" s="324" t="s">
        <v>836</v>
      </c>
      <c r="G117" s="301"/>
      <c r="H117" s="301" t="s">
        <v>882</v>
      </c>
      <c r="I117" s="301" t="s">
        <v>883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884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830</v>
      </c>
      <c r="D123" s="316"/>
      <c r="E123" s="316"/>
      <c r="F123" s="316" t="s">
        <v>831</v>
      </c>
      <c r="G123" s="317"/>
      <c r="H123" s="316" t="s">
        <v>58</v>
      </c>
      <c r="I123" s="316" t="s">
        <v>61</v>
      </c>
      <c r="J123" s="316" t="s">
        <v>832</v>
      </c>
      <c r="K123" s="345"/>
    </row>
    <row r="124" s="1" customFormat="1" ht="17.25" customHeight="1">
      <c r="B124" s="344"/>
      <c r="C124" s="318" t="s">
        <v>833</v>
      </c>
      <c r="D124" s="318"/>
      <c r="E124" s="318"/>
      <c r="F124" s="319" t="s">
        <v>834</v>
      </c>
      <c r="G124" s="320"/>
      <c r="H124" s="318"/>
      <c r="I124" s="318"/>
      <c r="J124" s="318" t="s">
        <v>835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839</v>
      </c>
      <c r="D126" s="323"/>
      <c r="E126" s="323"/>
      <c r="F126" s="324" t="s">
        <v>836</v>
      </c>
      <c r="G126" s="301"/>
      <c r="H126" s="301" t="s">
        <v>876</v>
      </c>
      <c r="I126" s="301" t="s">
        <v>838</v>
      </c>
      <c r="J126" s="301">
        <v>120</v>
      </c>
      <c r="K126" s="349"/>
    </row>
    <row r="127" s="1" customFormat="1" ht="15" customHeight="1">
      <c r="B127" s="346"/>
      <c r="C127" s="301" t="s">
        <v>885</v>
      </c>
      <c r="D127" s="301"/>
      <c r="E127" s="301"/>
      <c r="F127" s="324" t="s">
        <v>836</v>
      </c>
      <c r="G127" s="301"/>
      <c r="H127" s="301" t="s">
        <v>886</v>
      </c>
      <c r="I127" s="301" t="s">
        <v>838</v>
      </c>
      <c r="J127" s="301" t="s">
        <v>887</v>
      </c>
      <c r="K127" s="349"/>
    </row>
    <row r="128" s="1" customFormat="1" ht="15" customHeight="1">
      <c r="B128" s="346"/>
      <c r="C128" s="301" t="s">
        <v>784</v>
      </c>
      <c r="D128" s="301"/>
      <c r="E128" s="301"/>
      <c r="F128" s="324" t="s">
        <v>836</v>
      </c>
      <c r="G128" s="301"/>
      <c r="H128" s="301" t="s">
        <v>888</v>
      </c>
      <c r="I128" s="301" t="s">
        <v>838</v>
      </c>
      <c r="J128" s="301" t="s">
        <v>887</v>
      </c>
      <c r="K128" s="349"/>
    </row>
    <row r="129" s="1" customFormat="1" ht="15" customHeight="1">
      <c r="B129" s="346"/>
      <c r="C129" s="301" t="s">
        <v>847</v>
      </c>
      <c r="D129" s="301"/>
      <c r="E129" s="301"/>
      <c r="F129" s="324" t="s">
        <v>842</v>
      </c>
      <c r="G129" s="301"/>
      <c r="H129" s="301" t="s">
        <v>848</v>
      </c>
      <c r="I129" s="301" t="s">
        <v>838</v>
      </c>
      <c r="J129" s="301">
        <v>15</v>
      </c>
      <c r="K129" s="349"/>
    </row>
    <row r="130" s="1" customFormat="1" ht="15" customHeight="1">
      <c r="B130" s="346"/>
      <c r="C130" s="327" t="s">
        <v>849</v>
      </c>
      <c r="D130" s="327"/>
      <c r="E130" s="327"/>
      <c r="F130" s="328" t="s">
        <v>842</v>
      </c>
      <c r="G130" s="327"/>
      <c r="H130" s="327" t="s">
        <v>850</v>
      </c>
      <c r="I130" s="327" t="s">
        <v>838</v>
      </c>
      <c r="J130" s="327">
        <v>15</v>
      </c>
      <c r="K130" s="349"/>
    </row>
    <row r="131" s="1" customFormat="1" ht="15" customHeight="1">
      <c r="B131" s="346"/>
      <c r="C131" s="327" t="s">
        <v>851</v>
      </c>
      <c r="D131" s="327"/>
      <c r="E131" s="327"/>
      <c r="F131" s="328" t="s">
        <v>842</v>
      </c>
      <c r="G131" s="327"/>
      <c r="H131" s="327" t="s">
        <v>852</v>
      </c>
      <c r="I131" s="327" t="s">
        <v>838</v>
      </c>
      <c r="J131" s="327">
        <v>20</v>
      </c>
      <c r="K131" s="349"/>
    </row>
    <row r="132" s="1" customFormat="1" ht="15" customHeight="1">
      <c r="B132" s="346"/>
      <c r="C132" s="327" t="s">
        <v>853</v>
      </c>
      <c r="D132" s="327"/>
      <c r="E132" s="327"/>
      <c r="F132" s="328" t="s">
        <v>842</v>
      </c>
      <c r="G132" s="327"/>
      <c r="H132" s="327" t="s">
        <v>854</v>
      </c>
      <c r="I132" s="327" t="s">
        <v>838</v>
      </c>
      <c r="J132" s="327">
        <v>20</v>
      </c>
      <c r="K132" s="349"/>
    </row>
    <row r="133" s="1" customFormat="1" ht="15" customHeight="1">
      <c r="B133" s="346"/>
      <c r="C133" s="301" t="s">
        <v>841</v>
      </c>
      <c r="D133" s="301"/>
      <c r="E133" s="301"/>
      <c r="F133" s="324" t="s">
        <v>842</v>
      </c>
      <c r="G133" s="301"/>
      <c r="H133" s="301" t="s">
        <v>876</v>
      </c>
      <c r="I133" s="301" t="s">
        <v>838</v>
      </c>
      <c r="J133" s="301">
        <v>50</v>
      </c>
      <c r="K133" s="349"/>
    </row>
    <row r="134" s="1" customFormat="1" ht="15" customHeight="1">
      <c r="B134" s="346"/>
      <c r="C134" s="301" t="s">
        <v>855</v>
      </c>
      <c r="D134" s="301"/>
      <c r="E134" s="301"/>
      <c r="F134" s="324" t="s">
        <v>842</v>
      </c>
      <c r="G134" s="301"/>
      <c r="H134" s="301" t="s">
        <v>876</v>
      </c>
      <c r="I134" s="301" t="s">
        <v>838</v>
      </c>
      <c r="J134" s="301">
        <v>50</v>
      </c>
      <c r="K134" s="349"/>
    </row>
    <row r="135" s="1" customFormat="1" ht="15" customHeight="1">
      <c r="B135" s="346"/>
      <c r="C135" s="301" t="s">
        <v>861</v>
      </c>
      <c r="D135" s="301"/>
      <c r="E135" s="301"/>
      <c r="F135" s="324" t="s">
        <v>842</v>
      </c>
      <c r="G135" s="301"/>
      <c r="H135" s="301" t="s">
        <v>876</v>
      </c>
      <c r="I135" s="301" t="s">
        <v>838</v>
      </c>
      <c r="J135" s="301">
        <v>50</v>
      </c>
      <c r="K135" s="349"/>
    </row>
    <row r="136" s="1" customFormat="1" ht="15" customHeight="1">
      <c r="B136" s="346"/>
      <c r="C136" s="301" t="s">
        <v>863</v>
      </c>
      <c r="D136" s="301"/>
      <c r="E136" s="301"/>
      <c r="F136" s="324" t="s">
        <v>842</v>
      </c>
      <c r="G136" s="301"/>
      <c r="H136" s="301" t="s">
        <v>876</v>
      </c>
      <c r="I136" s="301" t="s">
        <v>838</v>
      </c>
      <c r="J136" s="301">
        <v>50</v>
      </c>
      <c r="K136" s="349"/>
    </row>
    <row r="137" s="1" customFormat="1" ht="15" customHeight="1">
      <c r="B137" s="346"/>
      <c r="C137" s="301" t="s">
        <v>864</v>
      </c>
      <c r="D137" s="301"/>
      <c r="E137" s="301"/>
      <c r="F137" s="324" t="s">
        <v>842</v>
      </c>
      <c r="G137" s="301"/>
      <c r="H137" s="301" t="s">
        <v>889</v>
      </c>
      <c r="I137" s="301" t="s">
        <v>838</v>
      </c>
      <c r="J137" s="301">
        <v>255</v>
      </c>
      <c r="K137" s="349"/>
    </row>
    <row r="138" s="1" customFormat="1" ht="15" customHeight="1">
      <c r="B138" s="346"/>
      <c r="C138" s="301" t="s">
        <v>866</v>
      </c>
      <c r="D138" s="301"/>
      <c r="E138" s="301"/>
      <c r="F138" s="324" t="s">
        <v>836</v>
      </c>
      <c r="G138" s="301"/>
      <c r="H138" s="301" t="s">
        <v>890</v>
      </c>
      <c r="I138" s="301" t="s">
        <v>868</v>
      </c>
      <c r="J138" s="301"/>
      <c r="K138" s="349"/>
    </row>
    <row r="139" s="1" customFormat="1" ht="15" customHeight="1">
      <c r="B139" s="346"/>
      <c r="C139" s="301" t="s">
        <v>869</v>
      </c>
      <c r="D139" s="301"/>
      <c r="E139" s="301"/>
      <c r="F139" s="324" t="s">
        <v>836</v>
      </c>
      <c r="G139" s="301"/>
      <c r="H139" s="301" t="s">
        <v>891</v>
      </c>
      <c r="I139" s="301" t="s">
        <v>871</v>
      </c>
      <c r="J139" s="301"/>
      <c r="K139" s="349"/>
    </row>
    <row r="140" s="1" customFormat="1" ht="15" customHeight="1">
      <c r="B140" s="346"/>
      <c r="C140" s="301" t="s">
        <v>872</v>
      </c>
      <c r="D140" s="301"/>
      <c r="E140" s="301"/>
      <c r="F140" s="324" t="s">
        <v>836</v>
      </c>
      <c r="G140" s="301"/>
      <c r="H140" s="301" t="s">
        <v>872</v>
      </c>
      <c r="I140" s="301" t="s">
        <v>871</v>
      </c>
      <c r="J140" s="301"/>
      <c r="K140" s="349"/>
    </row>
    <row r="141" s="1" customFormat="1" ht="15" customHeight="1">
      <c r="B141" s="346"/>
      <c r="C141" s="301" t="s">
        <v>42</v>
      </c>
      <c r="D141" s="301"/>
      <c r="E141" s="301"/>
      <c r="F141" s="324" t="s">
        <v>836</v>
      </c>
      <c r="G141" s="301"/>
      <c r="H141" s="301" t="s">
        <v>892</v>
      </c>
      <c r="I141" s="301" t="s">
        <v>871</v>
      </c>
      <c r="J141" s="301"/>
      <c r="K141" s="349"/>
    </row>
    <row r="142" s="1" customFormat="1" ht="15" customHeight="1">
      <c r="B142" s="346"/>
      <c r="C142" s="301" t="s">
        <v>893</v>
      </c>
      <c r="D142" s="301"/>
      <c r="E142" s="301"/>
      <c r="F142" s="324" t="s">
        <v>836</v>
      </c>
      <c r="G142" s="301"/>
      <c r="H142" s="301" t="s">
        <v>894</v>
      </c>
      <c r="I142" s="301" t="s">
        <v>871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895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830</v>
      </c>
      <c r="D148" s="316"/>
      <c r="E148" s="316"/>
      <c r="F148" s="316" t="s">
        <v>831</v>
      </c>
      <c r="G148" s="317"/>
      <c r="H148" s="316" t="s">
        <v>58</v>
      </c>
      <c r="I148" s="316" t="s">
        <v>61</v>
      </c>
      <c r="J148" s="316" t="s">
        <v>832</v>
      </c>
      <c r="K148" s="315"/>
    </row>
    <row r="149" s="1" customFormat="1" ht="17.25" customHeight="1">
      <c r="B149" s="313"/>
      <c r="C149" s="318" t="s">
        <v>833</v>
      </c>
      <c r="D149" s="318"/>
      <c r="E149" s="318"/>
      <c r="F149" s="319" t="s">
        <v>834</v>
      </c>
      <c r="G149" s="320"/>
      <c r="H149" s="318"/>
      <c r="I149" s="318"/>
      <c r="J149" s="318" t="s">
        <v>835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839</v>
      </c>
      <c r="D151" s="301"/>
      <c r="E151" s="301"/>
      <c r="F151" s="354" t="s">
        <v>836</v>
      </c>
      <c r="G151" s="301"/>
      <c r="H151" s="353" t="s">
        <v>876</v>
      </c>
      <c r="I151" s="353" t="s">
        <v>838</v>
      </c>
      <c r="J151" s="353">
        <v>120</v>
      </c>
      <c r="K151" s="349"/>
    </row>
    <row r="152" s="1" customFormat="1" ht="15" customHeight="1">
      <c r="B152" s="326"/>
      <c r="C152" s="353" t="s">
        <v>885</v>
      </c>
      <c r="D152" s="301"/>
      <c r="E152" s="301"/>
      <c r="F152" s="354" t="s">
        <v>836</v>
      </c>
      <c r="G152" s="301"/>
      <c r="H152" s="353" t="s">
        <v>896</v>
      </c>
      <c r="I152" s="353" t="s">
        <v>838</v>
      </c>
      <c r="J152" s="353" t="s">
        <v>887</v>
      </c>
      <c r="K152" s="349"/>
    </row>
    <row r="153" s="1" customFormat="1" ht="15" customHeight="1">
      <c r="B153" s="326"/>
      <c r="C153" s="353" t="s">
        <v>784</v>
      </c>
      <c r="D153" s="301"/>
      <c r="E153" s="301"/>
      <c r="F153" s="354" t="s">
        <v>836</v>
      </c>
      <c r="G153" s="301"/>
      <c r="H153" s="353" t="s">
        <v>897</v>
      </c>
      <c r="I153" s="353" t="s">
        <v>838</v>
      </c>
      <c r="J153" s="353" t="s">
        <v>887</v>
      </c>
      <c r="K153" s="349"/>
    </row>
    <row r="154" s="1" customFormat="1" ht="15" customHeight="1">
      <c r="B154" s="326"/>
      <c r="C154" s="353" t="s">
        <v>841</v>
      </c>
      <c r="D154" s="301"/>
      <c r="E154" s="301"/>
      <c r="F154" s="354" t="s">
        <v>842</v>
      </c>
      <c r="G154" s="301"/>
      <c r="H154" s="353" t="s">
        <v>876</v>
      </c>
      <c r="I154" s="353" t="s">
        <v>838</v>
      </c>
      <c r="J154" s="353">
        <v>50</v>
      </c>
      <c r="K154" s="349"/>
    </row>
    <row r="155" s="1" customFormat="1" ht="15" customHeight="1">
      <c r="B155" s="326"/>
      <c r="C155" s="353" t="s">
        <v>844</v>
      </c>
      <c r="D155" s="301"/>
      <c r="E155" s="301"/>
      <c r="F155" s="354" t="s">
        <v>836</v>
      </c>
      <c r="G155" s="301"/>
      <c r="H155" s="353" t="s">
        <v>876</v>
      </c>
      <c r="I155" s="353" t="s">
        <v>846</v>
      </c>
      <c r="J155" s="353"/>
      <c r="K155" s="349"/>
    </row>
    <row r="156" s="1" customFormat="1" ht="15" customHeight="1">
      <c r="B156" s="326"/>
      <c r="C156" s="353" t="s">
        <v>855</v>
      </c>
      <c r="D156" s="301"/>
      <c r="E156" s="301"/>
      <c r="F156" s="354" t="s">
        <v>842</v>
      </c>
      <c r="G156" s="301"/>
      <c r="H156" s="353" t="s">
        <v>876</v>
      </c>
      <c r="I156" s="353" t="s">
        <v>838</v>
      </c>
      <c r="J156" s="353">
        <v>50</v>
      </c>
      <c r="K156" s="349"/>
    </row>
    <row r="157" s="1" customFormat="1" ht="15" customHeight="1">
      <c r="B157" s="326"/>
      <c r="C157" s="353" t="s">
        <v>863</v>
      </c>
      <c r="D157" s="301"/>
      <c r="E157" s="301"/>
      <c r="F157" s="354" t="s">
        <v>842</v>
      </c>
      <c r="G157" s="301"/>
      <c r="H157" s="353" t="s">
        <v>876</v>
      </c>
      <c r="I157" s="353" t="s">
        <v>838</v>
      </c>
      <c r="J157" s="353">
        <v>50</v>
      </c>
      <c r="K157" s="349"/>
    </row>
    <row r="158" s="1" customFormat="1" ht="15" customHeight="1">
      <c r="B158" s="326"/>
      <c r="C158" s="353" t="s">
        <v>861</v>
      </c>
      <c r="D158" s="301"/>
      <c r="E158" s="301"/>
      <c r="F158" s="354" t="s">
        <v>842</v>
      </c>
      <c r="G158" s="301"/>
      <c r="H158" s="353" t="s">
        <v>876</v>
      </c>
      <c r="I158" s="353" t="s">
        <v>838</v>
      </c>
      <c r="J158" s="353">
        <v>50</v>
      </c>
      <c r="K158" s="349"/>
    </row>
    <row r="159" s="1" customFormat="1" ht="15" customHeight="1">
      <c r="B159" s="326"/>
      <c r="C159" s="353" t="s">
        <v>94</v>
      </c>
      <c r="D159" s="301"/>
      <c r="E159" s="301"/>
      <c r="F159" s="354" t="s">
        <v>836</v>
      </c>
      <c r="G159" s="301"/>
      <c r="H159" s="353" t="s">
        <v>898</v>
      </c>
      <c r="I159" s="353" t="s">
        <v>838</v>
      </c>
      <c r="J159" s="353" t="s">
        <v>899</v>
      </c>
      <c r="K159" s="349"/>
    </row>
    <row r="160" s="1" customFormat="1" ht="15" customHeight="1">
      <c r="B160" s="326"/>
      <c r="C160" s="353" t="s">
        <v>900</v>
      </c>
      <c r="D160" s="301"/>
      <c r="E160" s="301"/>
      <c r="F160" s="354" t="s">
        <v>836</v>
      </c>
      <c r="G160" s="301"/>
      <c r="H160" s="353" t="s">
        <v>901</v>
      </c>
      <c r="I160" s="353" t="s">
        <v>871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902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830</v>
      </c>
      <c r="D166" s="316"/>
      <c r="E166" s="316"/>
      <c r="F166" s="316" t="s">
        <v>831</v>
      </c>
      <c r="G166" s="358"/>
      <c r="H166" s="359" t="s">
        <v>58</v>
      </c>
      <c r="I166" s="359" t="s">
        <v>61</v>
      </c>
      <c r="J166" s="316" t="s">
        <v>832</v>
      </c>
      <c r="K166" s="293"/>
    </row>
    <row r="167" s="1" customFormat="1" ht="17.25" customHeight="1">
      <c r="B167" s="294"/>
      <c r="C167" s="318" t="s">
        <v>833</v>
      </c>
      <c r="D167" s="318"/>
      <c r="E167" s="318"/>
      <c r="F167" s="319" t="s">
        <v>834</v>
      </c>
      <c r="G167" s="360"/>
      <c r="H167" s="361"/>
      <c r="I167" s="361"/>
      <c r="J167" s="318" t="s">
        <v>835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839</v>
      </c>
      <c r="D169" s="301"/>
      <c r="E169" s="301"/>
      <c r="F169" s="324" t="s">
        <v>836</v>
      </c>
      <c r="G169" s="301"/>
      <c r="H169" s="301" t="s">
        <v>876</v>
      </c>
      <c r="I169" s="301" t="s">
        <v>838</v>
      </c>
      <c r="J169" s="301">
        <v>120</v>
      </c>
      <c r="K169" s="349"/>
    </row>
    <row r="170" s="1" customFormat="1" ht="15" customHeight="1">
      <c r="B170" s="326"/>
      <c r="C170" s="301" t="s">
        <v>885</v>
      </c>
      <c r="D170" s="301"/>
      <c r="E170" s="301"/>
      <c r="F170" s="324" t="s">
        <v>836</v>
      </c>
      <c r="G170" s="301"/>
      <c r="H170" s="301" t="s">
        <v>886</v>
      </c>
      <c r="I170" s="301" t="s">
        <v>838</v>
      </c>
      <c r="J170" s="301" t="s">
        <v>887</v>
      </c>
      <c r="K170" s="349"/>
    </row>
    <row r="171" s="1" customFormat="1" ht="15" customHeight="1">
      <c r="B171" s="326"/>
      <c r="C171" s="301" t="s">
        <v>784</v>
      </c>
      <c r="D171" s="301"/>
      <c r="E171" s="301"/>
      <c r="F171" s="324" t="s">
        <v>836</v>
      </c>
      <c r="G171" s="301"/>
      <c r="H171" s="301" t="s">
        <v>903</v>
      </c>
      <c r="I171" s="301" t="s">
        <v>838</v>
      </c>
      <c r="J171" s="301" t="s">
        <v>887</v>
      </c>
      <c r="K171" s="349"/>
    </row>
    <row r="172" s="1" customFormat="1" ht="15" customHeight="1">
      <c r="B172" s="326"/>
      <c r="C172" s="301" t="s">
        <v>841</v>
      </c>
      <c r="D172" s="301"/>
      <c r="E172" s="301"/>
      <c r="F172" s="324" t="s">
        <v>842</v>
      </c>
      <c r="G172" s="301"/>
      <c r="H172" s="301" t="s">
        <v>903</v>
      </c>
      <c r="I172" s="301" t="s">
        <v>838</v>
      </c>
      <c r="J172" s="301">
        <v>50</v>
      </c>
      <c r="K172" s="349"/>
    </row>
    <row r="173" s="1" customFormat="1" ht="15" customHeight="1">
      <c r="B173" s="326"/>
      <c r="C173" s="301" t="s">
        <v>844</v>
      </c>
      <c r="D173" s="301"/>
      <c r="E173" s="301"/>
      <c r="F173" s="324" t="s">
        <v>836</v>
      </c>
      <c r="G173" s="301"/>
      <c r="H173" s="301" t="s">
        <v>903</v>
      </c>
      <c r="I173" s="301" t="s">
        <v>846</v>
      </c>
      <c r="J173" s="301"/>
      <c r="K173" s="349"/>
    </row>
    <row r="174" s="1" customFormat="1" ht="15" customHeight="1">
      <c r="B174" s="326"/>
      <c r="C174" s="301" t="s">
        <v>855</v>
      </c>
      <c r="D174" s="301"/>
      <c r="E174" s="301"/>
      <c r="F174" s="324" t="s">
        <v>842</v>
      </c>
      <c r="G174" s="301"/>
      <c r="H174" s="301" t="s">
        <v>903</v>
      </c>
      <c r="I174" s="301" t="s">
        <v>838</v>
      </c>
      <c r="J174" s="301">
        <v>50</v>
      </c>
      <c r="K174" s="349"/>
    </row>
    <row r="175" s="1" customFormat="1" ht="15" customHeight="1">
      <c r="B175" s="326"/>
      <c r="C175" s="301" t="s">
        <v>863</v>
      </c>
      <c r="D175" s="301"/>
      <c r="E175" s="301"/>
      <c r="F175" s="324" t="s">
        <v>842</v>
      </c>
      <c r="G175" s="301"/>
      <c r="H175" s="301" t="s">
        <v>903</v>
      </c>
      <c r="I175" s="301" t="s">
        <v>838</v>
      </c>
      <c r="J175" s="301">
        <v>50</v>
      </c>
      <c r="K175" s="349"/>
    </row>
    <row r="176" s="1" customFormat="1" ht="15" customHeight="1">
      <c r="B176" s="326"/>
      <c r="C176" s="301" t="s">
        <v>861</v>
      </c>
      <c r="D176" s="301"/>
      <c r="E176" s="301"/>
      <c r="F176" s="324" t="s">
        <v>842</v>
      </c>
      <c r="G176" s="301"/>
      <c r="H176" s="301" t="s">
        <v>903</v>
      </c>
      <c r="I176" s="301" t="s">
        <v>838</v>
      </c>
      <c r="J176" s="301">
        <v>50</v>
      </c>
      <c r="K176" s="349"/>
    </row>
    <row r="177" s="1" customFormat="1" ht="15" customHeight="1">
      <c r="B177" s="326"/>
      <c r="C177" s="301" t="s">
        <v>109</v>
      </c>
      <c r="D177" s="301"/>
      <c r="E177" s="301"/>
      <c r="F177" s="324" t="s">
        <v>836</v>
      </c>
      <c r="G177" s="301"/>
      <c r="H177" s="301" t="s">
        <v>904</v>
      </c>
      <c r="I177" s="301" t="s">
        <v>905</v>
      </c>
      <c r="J177" s="301"/>
      <c r="K177" s="349"/>
    </row>
    <row r="178" s="1" customFormat="1" ht="15" customHeight="1">
      <c r="B178" s="326"/>
      <c r="C178" s="301" t="s">
        <v>61</v>
      </c>
      <c r="D178" s="301"/>
      <c r="E178" s="301"/>
      <c r="F178" s="324" t="s">
        <v>836</v>
      </c>
      <c r="G178" s="301"/>
      <c r="H178" s="301" t="s">
        <v>906</v>
      </c>
      <c r="I178" s="301" t="s">
        <v>907</v>
      </c>
      <c r="J178" s="301">
        <v>1</v>
      </c>
      <c r="K178" s="349"/>
    </row>
    <row r="179" s="1" customFormat="1" ht="15" customHeight="1">
      <c r="B179" s="326"/>
      <c r="C179" s="301" t="s">
        <v>57</v>
      </c>
      <c r="D179" s="301"/>
      <c r="E179" s="301"/>
      <c r="F179" s="324" t="s">
        <v>836</v>
      </c>
      <c r="G179" s="301"/>
      <c r="H179" s="301" t="s">
        <v>908</v>
      </c>
      <c r="I179" s="301" t="s">
        <v>838</v>
      </c>
      <c r="J179" s="301">
        <v>20</v>
      </c>
      <c r="K179" s="349"/>
    </row>
    <row r="180" s="1" customFormat="1" ht="15" customHeight="1">
      <c r="B180" s="326"/>
      <c r="C180" s="301" t="s">
        <v>58</v>
      </c>
      <c r="D180" s="301"/>
      <c r="E180" s="301"/>
      <c r="F180" s="324" t="s">
        <v>836</v>
      </c>
      <c r="G180" s="301"/>
      <c r="H180" s="301" t="s">
        <v>909</v>
      </c>
      <c r="I180" s="301" t="s">
        <v>838</v>
      </c>
      <c r="J180" s="301">
        <v>255</v>
      </c>
      <c r="K180" s="349"/>
    </row>
    <row r="181" s="1" customFormat="1" ht="15" customHeight="1">
      <c r="B181" s="326"/>
      <c r="C181" s="301" t="s">
        <v>110</v>
      </c>
      <c r="D181" s="301"/>
      <c r="E181" s="301"/>
      <c r="F181" s="324" t="s">
        <v>836</v>
      </c>
      <c r="G181" s="301"/>
      <c r="H181" s="301" t="s">
        <v>800</v>
      </c>
      <c r="I181" s="301" t="s">
        <v>838</v>
      </c>
      <c r="J181" s="301">
        <v>10</v>
      </c>
      <c r="K181" s="349"/>
    </row>
    <row r="182" s="1" customFormat="1" ht="15" customHeight="1">
      <c r="B182" s="326"/>
      <c r="C182" s="301" t="s">
        <v>111</v>
      </c>
      <c r="D182" s="301"/>
      <c r="E182" s="301"/>
      <c r="F182" s="324" t="s">
        <v>836</v>
      </c>
      <c r="G182" s="301"/>
      <c r="H182" s="301" t="s">
        <v>910</v>
      </c>
      <c r="I182" s="301" t="s">
        <v>871</v>
      </c>
      <c r="J182" s="301"/>
      <c r="K182" s="349"/>
    </row>
    <row r="183" s="1" customFormat="1" ht="15" customHeight="1">
      <c r="B183" s="326"/>
      <c r="C183" s="301" t="s">
        <v>911</v>
      </c>
      <c r="D183" s="301"/>
      <c r="E183" s="301"/>
      <c r="F183" s="324" t="s">
        <v>836</v>
      </c>
      <c r="G183" s="301"/>
      <c r="H183" s="301" t="s">
        <v>912</v>
      </c>
      <c r="I183" s="301" t="s">
        <v>871</v>
      </c>
      <c r="J183" s="301"/>
      <c r="K183" s="349"/>
    </row>
    <row r="184" s="1" customFormat="1" ht="15" customHeight="1">
      <c r="B184" s="326"/>
      <c r="C184" s="301" t="s">
        <v>900</v>
      </c>
      <c r="D184" s="301"/>
      <c r="E184" s="301"/>
      <c r="F184" s="324" t="s">
        <v>836</v>
      </c>
      <c r="G184" s="301"/>
      <c r="H184" s="301" t="s">
        <v>913</v>
      </c>
      <c r="I184" s="301" t="s">
        <v>871</v>
      </c>
      <c r="J184" s="301"/>
      <c r="K184" s="349"/>
    </row>
    <row r="185" s="1" customFormat="1" ht="15" customHeight="1">
      <c r="B185" s="326"/>
      <c r="C185" s="301" t="s">
        <v>113</v>
      </c>
      <c r="D185" s="301"/>
      <c r="E185" s="301"/>
      <c r="F185" s="324" t="s">
        <v>842</v>
      </c>
      <c r="G185" s="301"/>
      <c r="H185" s="301" t="s">
        <v>914</v>
      </c>
      <c r="I185" s="301" t="s">
        <v>838</v>
      </c>
      <c r="J185" s="301">
        <v>50</v>
      </c>
      <c r="K185" s="349"/>
    </row>
    <row r="186" s="1" customFormat="1" ht="15" customHeight="1">
      <c r="B186" s="326"/>
      <c r="C186" s="301" t="s">
        <v>915</v>
      </c>
      <c r="D186" s="301"/>
      <c r="E186" s="301"/>
      <c r="F186" s="324" t="s">
        <v>842</v>
      </c>
      <c r="G186" s="301"/>
      <c r="H186" s="301" t="s">
        <v>916</v>
      </c>
      <c r="I186" s="301" t="s">
        <v>917</v>
      </c>
      <c r="J186" s="301"/>
      <c r="K186" s="349"/>
    </row>
    <row r="187" s="1" customFormat="1" ht="15" customHeight="1">
      <c r="B187" s="326"/>
      <c r="C187" s="301" t="s">
        <v>918</v>
      </c>
      <c r="D187" s="301"/>
      <c r="E187" s="301"/>
      <c r="F187" s="324" t="s">
        <v>842</v>
      </c>
      <c r="G187" s="301"/>
      <c r="H187" s="301" t="s">
        <v>919</v>
      </c>
      <c r="I187" s="301" t="s">
        <v>917</v>
      </c>
      <c r="J187" s="301"/>
      <c r="K187" s="349"/>
    </row>
    <row r="188" s="1" customFormat="1" ht="15" customHeight="1">
      <c r="B188" s="326"/>
      <c r="C188" s="301" t="s">
        <v>920</v>
      </c>
      <c r="D188" s="301"/>
      <c r="E188" s="301"/>
      <c r="F188" s="324" t="s">
        <v>842</v>
      </c>
      <c r="G188" s="301"/>
      <c r="H188" s="301" t="s">
        <v>921</v>
      </c>
      <c r="I188" s="301" t="s">
        <v>917</v>
      </c>
      <c r="J188" s="301"/>
      <c r="K188" s="349"/>
    </row>
    <row r="189" s="1" customFormat="1" ht="15" customHeight="1">
      <c r="B189" s="326"/>
      <c r="C189" s="362" t="s">
        <v>922</v>
      </c>
      <c r="D189" s="301"/>
      <c r="E189" s="301"/>
      <c r="F189" s="324" t="s">
        <v>842</v>
      </c>
      <c r="G189" s="301"/>
      <c r="H189" s="301" t="s">
        <v>923</v>
      </c>
      <c r="I189" s="301" t="s">
        <v>924</v>
      </c>
      <c r="J189" s="363" t="s">
        <v>925</v>
      </c>
      <c r="K189" s="349"/>
    </row>
    <row r="190" s="18" customFormat="1" ht="15" customHeight="1">
      <c r="B190" s="364"/>
      <c r="C190" s="365" t="s">
        <v>926</v>
      </c>
      <c r="D190" s="366"/>
      <c r="E190" s="366"/>
      <c r="F190" s="367" t="s">
        <v>842</v>
      </c>
      <c r="G190" s="366"/>
      <c r="H190" s="366" t="s">
        <v>927</v>
      </c>
      <c r="I190" s="366" t="s">
        <v>924</v>
      </c>
      <c r="J190" s="368" t="s">
        <v>925</v>
      </c>
      <c r="K190" s="369"/>
    </row>
    <row r="191" s="1" customFormat="1" ht="15" customHeight="1">
      <c r="B191" s="326"/>
      <c r="C191" s="362" t="s">
        <v>46</v>
      </c>
      <c r="D191" s="301"/>
      <c r="E191" s="301"/>
      <c r="F191" s="324" t="s">
        <v>836</v>
      </c>
      <c r="G191" s="301"/>
      <c r="H191" s="298" t="s">
        <v>928</v>
      </c>
      <c r="I191" s="301" t="s">
        <v>929</v>
      </c>
      <c r="J191" s="301"/>
      <c r="K191" s="349"/>
    </row>
    <row r="192" s="1" customFormat="1" ht="15" customHeight="1">
      <c r="B192" s="326"/>
      <c r="C192" s="362" t="s">
        <v>930</v>
      </c>
      <c r="D192" s="301"/>
      <c r="E192" s="301"/>
      <c r="F192" s="324" t="s">
        <v>836</v>
      </c>
      <c r="G192" s="301"/>
      <c r="H192" s="301" t="s">
        <v>931</v>
      </c>
      <c r="I192" s="301" t="s">
        <v>871</v>
      </c>
      <c r="J192" s="301"/>
      <c r="K192" s="349"/>
    </row>
    <row r="193" s="1" customFormat="1" ht="15" customHeight="1">
      <c r="B193" s="326"/>
      <c r="C193" s="362" t="s">
        <v>932</v>
      </c>
      <c r="D193" s="301"/>
      <c r="E193" s="301"/>
      <c r="F193" s="324" t="s">
        <v>836</v>
      </c>
      <c r="G193" s="301"/>
      <c r="H193" s="301" t="s">
        <v>933</v>
      </c>
      <c r="I193" s="301" t="s">
        <v>871</v>
      </c>
      <c r="J193" s="301"/>
      <c r="K193" s="349"/>
    </row>
    <row r="194" s="1" customFormat="1" ht="15" customHeight="1">
      <c r="B194" s="326"/>
      <c r="C194" s="362" t="s">
        <v>934</v>
      </c>
      <c r="D194" s="301"/>
      <c r="E194" s="301"/>
      <c r="F194" s="324" t="s">
        <v>842</v>
      </c>
      <c r="G194" s="301"/>
      <c r="H194" s="301" t="s">
        <v>935</v>
      </c>
      <c r="I194" s="301" t="s">
        <v>871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936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937</v>
      </c>
      <c r="D201" s="371"/>
      <c r="E201" s="371"/>
      <c r="F201" s="371" t="s">
        <v>938</v>
      </c>
      <c r="G201" s="372"/>
      <c r="H201" s="371" t="s">
        <v>939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929</v>
      </c>
      <c r="D203" s="301"/>
      <c r="E203" s="301"/>
      <c r="F203" s="324" t="s">
        <v>47</v>
      </c>
      <c r="G203" s="301"/>
      <c r="H203" s="301" t="s">
        <v>940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48</v>
      </c>
      <c r="G204" s="301"/>
      <c r="H204" s="301" t="s">
        <v>941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51</v>
      </c>
      <c r="G205" s="301"/>
      <c r="H205" s="301" t="s">
        <v>942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49</v>
      </c>
      <c r="G206" s="301"/>
      <c r="H206" s="301" t="s">
        <v>943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50</v>
      </c>
      <c r="G207" s="301"/>
      <c r="H207" s="301" t="s">
        <v>944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883</v>
      </c>
      <c r="D209" s="301"/>
      <c r="E209" s="301"/>
      <c r="F209" s="324" t="s">
        <v>83</v>
      </c>
      <c r="G209" s="301"/>
      <c r="H209" s="301" t="s">
        <v>945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778</v>
      </c>
      <c r="G210" s="301"/>
      <c r="H210" s="301" t="s">
        <v>779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776</v>
      </c>
      <c r="G211" s="301"/>
      <c r="H211" s="301" t="s">
        <v>946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780</v>
      </c>
      <c r="G212" s="362"/>
      <c r="H212" s="353" t="s">
        <v>781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782</v>
      </c>
      <c r="G213" s="362"/>
      <c r="H213" s="353" t="s">
        <v>947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907</v>
      </c>
      <c r="D215" s="301"/>
      <c r="E215" s="301"/>
      <c r="F215" s="324">
        <v>1</v>
      </c>
      <c r="G215" s="362"/>
      <c r="H215" s="353" t="s">
        <v>948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949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950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951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ALENA-PCLE\Petr</dc:creator>
  <cp:lastModifiedBy>ALENA-PCLE\Petr</cp:lastModifiedBy>
  <dcterms:created xsi:type="dcterms:W3CDTF">2025-06-24T14:35:41Z</dcterms:created>
  <dcterms:modified xsi:type="dcterms:W3CDTF">2025-06-24T14:35:43Z</dcterms:modified>
</cp:coreProperties>
</file>